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 Firma\2015\2015 041 Útvina (2014061)\PDF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Pol'!$A$1:$U$127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4" i="1" l="1"/>
  <c r="H53" i="1"/>
  <c r="H52" i="1"/>
  <c r="H51" i="1"/>
  <c r="H50" i="1"/>
  <c r="H49" i="1"/>
  <c r="G54" i="1"/>
  <c r="G53" i="1"/>
  <c r="G52" i="1"/>
  <c r="G51" i="1"/>
  <c r="G50" i="1"/>
  <c r="G49" i="1"/>
  <c r="G39" i="1"/>
  <c r="H39" i="1" s="1"/>
  <c r="H40" i="1" s="1"/>
  <c r="F39" i="1"/>
  <c r="G117" i="12"/>
  <c r="AC117" i="12"/>
  <c r="AD117" i="12"/>
  <c r="BA96" i="12"/>
  <c r="BA95" i="12"/>
  <c r="BA7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7" i="12"/>
  <c r="I27" i="12"/>
  <c r="K27" i="12"/>
  <c r="M27" i="12"/>
  <c r="O27" i="12"/>
  <c r="Q27" i="12"/>
  <c r="U27" i="12"/>
  <c r="G29" i="12"/>
  <c r="M29" i="12" s="1"/>
  <c r="I29" i="12"/>
  <c r="K29" i="12"/>
  <c r="O29" i="12"/>
  <c r="Q29" i="12"/>
  <c r="U29" i="12"/>
  <c r="G33" i="12"/>
  <c r="M33" i="12" s="1"/>
  <c r="I33" i="12"/>
  <c r="K33" i="12"/>
  <c r="O33" i="12"/>
  <c r="Q33" i="12"/>
  <c r="U33" i="12"/>
  <c r="G36" i="12"/>
  <c r="I36" i="12"/>
  <c r="K36" i="12"/>
  <c r="M36" i="12"/>
  <c r="O36" i="12"/>
  <c r="Q36" i="12"/>
  <c r="U36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3" i="12"/>
  <c r="I43" i="12"/>
  <c r="K43" i="12"/>
  <c r="K42" i="12" s="1"/>
  <c r="M43" i="12"/>
  <c r="O43" i="12"/>
  <c r="Q43" i="12"/>
  <c r="U43" i="12"/>
  <c r="U42" i="12" s="1"/>
  <c r="G46" i="12"/>
  <c r="I46" i="12"/>
  <c r="K46" i="12"/>
  <c r="M46" i="12"/>
  <c r="O46" i="12"/>
  <c r="Q46" i="12"/>
  <c r="U46" i="12"/>
  <c r="G49" i="12"/>
  <c r="G42" i="12" s="1"/>
  <c r="I49" i="12"/>
  <c r="K49" i="12"/>
  <c r="O49" i="12"/>
  <c r="O42" i="12" s="1"/>
  <c r="Q49" i="12"/>
  <c r="U49" i="12"/>
  <c r="G50" i="12"/>
  <c r="M50" i="12" s="1"/>
  <c r="I50" i="12"/>
  <c r="I42" i="12" s="1"/>
  <c r="K50" i="12"/>
  <c r="O50" i="12"/>
  <c r="Q50" i="12"/>
  <c r="Q42" i="12" s="1"/>
  <c r="U50" i="12"/>
  <c r="G51" i="12"/>
  <c r="I51" i="12"/>
  <c r="K51" i="12"/>
  <c r="M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8" i="12"/>
  <c r="I68" i="12"/>
  <c r="K68" i="12"/>
  <c r="M68" i="12"/>
  <c r="O68" i="12"/>
  <c r="Q68" i="12"/>
  <c r="U68" i="12"/>
  <c r="G72" i="12"/>
  <c r="I72" i="12"/>
  <c r="K72" i="12"/>
  <c r="M72" i="12"/>
  <c r="O72" i="12"/>
  <c r="Q72" i="12"/>
  <c r="U72" i="12"/>
  <c r="G74" i="12"/>
  <c r="O74" i="12"/>
  <c r="G75" i="12"/>
  <c r="M75" i="12" s="1"/>
  <c r="M74" i="12" s="1"/>
  <c r="I75" i="12"/>
  <c r="I74" i="12" s="1"/>
  <c r="K75" i="12"/>
  <c r="K74" i="12" s="1"/>
  <c r="O75" i="12"/>
  <c r="Q75" i="12"/>
  <c r="Q74" i="12" s="1"/>
  <c r="U75" i="12"/>
  <c r="U74" i="12" s="1"/>
  <c r="G78" i="12"/>
  <c r="G77" i="12" s="1"/>
  <c r="I78" i="12"/>
  <c r="K78" i="12"/>
  <c r="M78" i="12"/>
  <c r="O78" i="12"/>
  <c r="O77" i="12" s="1"/>
  <c r="Q78" i="12"/>
  <c r="U78" i="12"/>
  <c r="G84" i="12"/>
  <c r="M84" i="12" s="1"/>
  <c r="I84" i="12"/>
  <c r="K84" i="12"/>
  <c r="O84" i="12"/>
  <c r="Q84" i="12"/>
  <c r="U84" i="12"/>
  <c r="G86" i="12"/>
  <c r="M86" i="12" s="1"/>
  <c r="I86" i="12"/>
  <c r="I77" i="12" s="1"/>
  <c r="K86" i="12"/>
  <c r="O86" i="12"/>
  <c r="Q86" i="12"/>
  <c r="Q77" i="12" s="1"/>
  <c r="U86" i="12"/>
  <c r="G88" i="12"/>
  <c r="M88" i="12" s="1"/>
  <c r="I88" i="12"/>
  <c r="K88" i="12"/>
  <c r="K77" i="12" s="1"/>
  <c r="O88" i="12"/>
  <c r="Q88" i="12"/>
  <c r="U88" i="12"/>
  <c r="U77" i="12" s="1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7" i="12"/>
  <c r="M97" i="12" s="1"/>
  <c r="I97" i="12"/>
  <c r="K97" i="12"/>
  <c r="O97" i="12"/>
  <c r="Q97" i="12"/>
  <c r="U97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2" i="12"/>
  <c r="O102" i="12"/>
  <c r="G103" i="12"/>
  <c r="M103" i="12" s="1"/>
  <c r="I103" i="12"/>
  <c r="I102" i="12" s="1"/>
  <c r="K103" i="12"/>
  <c r="O103" i="12"/>
  <c r="Q103" i="12"/>
  <c r="Q102" i="12" s="1"/>
  <c r="U103" i="12"/>
  <c r="G106" i="12"/>
  <c r="M106" i="12" s="1"/>
  <c r="I106" i="12"/>
  <c r="K106" i="12"/>
  <c r="K102" i="12" s="1"/>
  <c r="O106" i="12"/>
  <c r="Q106" i="12"/>
  <c r="U106" i="12"/>
  <c r="U102" i="12" s="1"/>
  <c r="G108" i="12"/>
  <c r="I108" i="12"/>
  <c r="K108" i="12"/>
  <c r="M108" i="12"/>
  <c r="O108" i="12"/>
  <c r="Q108" i="12"/>
  <c r="U108" i="12"/>
  <c r="G110" i="12"/>
  <c r="K110" i="12"/>
  <c r="O110" i="12"/>
  <c r="U110" i="12"/>
  <c r="G111" i="12"/>
  <c r="M111" i="12" s="1"/>
  <c r="M110" i="12" s="1"/>
  <c r="I111" i="12"/>
  <c r="I110" i="12" s="1"/>
  <c r="K111" i="12"/>
  <c r="O111" i="12"/>
  <c r="Q111" i="12"/>
  <c r="Q110" i="12" s="1"/>
  <c r="U111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5" i="1"/>
  <c r="H55" i="1"/>
  <c r="I55" i="1"/>
  <c r="AZ43" i="1"/>
  <c r="G27" i="1"/>
  <c r="F40" i="1"/>
  <c r="G23" i="1" s="1"/>
  <c r="J28" i="1"/>
  <c r="J26" i="1"/>
  <c r="G38" i="1"/>
  <c r="F38" i="1"/>
  <c r="H32" i="1"/>
  <c r="J23" i="1"/>
  <c r="J24" i="1"/>
  <c r="J25" i="1"/>
  <c r="J27" i="1"/>
  <c r="E24" i="1"/>
  <c r="E26" i="1"/>
  <c r="G40" i="1" l="1"/>
  <c r="G25" i="1" s="1"/>
  <c r="G26" i="1" s="1"/>
  <c r="G24" i="1"/>
  <c r="G28" i="1"/>
  <c r="M102" i="12"/>
  <c r="M77" i="12"/>
  <c r="M49" i="12"/>
  <c r="M42" i="12" s="1"/>
  <c r="M9" i="12"/>
  <c r="M8" i="12" s="1"/>
  <c r="I21" i="1"/>
  <c r="G21" i="1"/>
  <c r="E21" i="1"/>
  <c r="I39" i="1"/>
  <c r="I40" i="1" s="1"/>
  <c r="J39" i="1" s="1"/>
  <c r="J40" i="1" s="1"/>
  <c r="G2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<sst xmlns="http://schemas.openxmlformats.org/spreadsheetml/2006/main" count="473" uniqueCount="265">
  <si>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</si>
  <si>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</si>
  <si>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</si>
  <si>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</si>
  <si>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</si>
  <si>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</si>
  <si>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</si>
  <si>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</si>
  <si>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</si>
  <si>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</si>
  <si>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</si>
  <si>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</si>
  <si>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</si>
  <si>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</si>
  <si>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</si>
  <si>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</si>
  <si>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</si>
  <si>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</si>
  <si>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</si>
  <si>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</si>
  <si>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</si>
  <si>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</si>
  <si>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</si>
  <si>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</si>
  <si>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</si>
  <si>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</si>
  <si>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</si>
  <si>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</si>
  <si>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</si>
  <si>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</si>
  <si>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</si>
  <si>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</si>
  <si>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</si>
  <si>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</si>
  <si>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</si>
  <si>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</si>
  <si>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</si>
  <si>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</si>
  <si>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</si>
  <si>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</si>
  <si>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</si>
  <si>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</si>
  <si>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</si>
  <si>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</si>
  <si>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</si>
  <si>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Jiří Soukup</t>
  </si>
  <si>
    <t>Útvina - inženýrské sítě pro 9RD</t>
  </si>
  <si>
    <t>Obec Útvina</t>
  </si>
  <si>
    <t>163</t>
  </si>
  <si>
    <t>Útvina</t>
  </si>
  <si>
    <t>36401</t>
  </si>
  <si>
    <t>00255106</t>
  </si>
  <si>
    <t>CZ00255106</t>
  </si>
  <si>
    <t>Celkem za stavbu</t>
  </si>
  <si>
    <t>CZK</t>
  </si>
  <si>
    <t xml:space="preserve">Popis rozpočtu:  - </t>
  </si>
  <si>
    <t>Komunikace bez sjezdů na parcelu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</si>
  <si>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</si>
  <si>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</si>
  <si>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</si>
  <si>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</si>
  <si>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</si>
  <si>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</si>
  <si>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</si>
  <si>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</si>
  <si>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</si>
  <si>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</si>
  <si>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</si>
  <si>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</si>
  <si>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</si>
  <si>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</si>
  <si>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???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</si>
  <si>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</si>
  <si>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</si>
  <si>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</si>
  <si>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</si>
  <si>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</si>
  <si>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</si>
  <si>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</si>
  <si>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</si>
  <si>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</si>
  <si>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</si>
  <si>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</si>
  <si>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</si>
  <si>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</si>
  <si>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</si>
  <si>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</si>
  <si>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</si>
  <si>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</si>
  <si>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</si>
  <si>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</si>
  <si>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</si>
  <si>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</si>
  <si>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</si>
  <si>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</si>
  <si>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</si>
  <si>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</si>
  <si>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</si>
  <si>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</si>
  <si>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</si>
  <si>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</si>
  <si>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113108310R00</t>
  </si>
  <si>
    <t>Odstranění podkladu pl.do 50 m2, živice tl. 10 cm</t>
  </si>
  <si>
    <t>m2</t>
  </si>
  <si>
    <t>POL1_0</t>
  </si>
  <si>
    <t>113107535R00</t>
  </si>
  <si>
    <t>Odstranění podkladu pl. 50 m2,kam.drcené tl.35 cm</t>
  </si>
  <si>
    <t>122202202R00</t>
  </si>
  <si>
    <t>Odkopávky pro silnice v hor. 3 do 1000 m3</t>
  </si>
  <si>
    <t>m3</t>
  </si>
  <si>
    <t>((1,87+2,44+2,43+4,17+2,73+5,86+5,87+5,14+2,54+3,61+1,38)/11)*251,430</t>
  </si>
  <si>
    <t>VV</t>
  </si>
  <si>
    <t>122202209R00</t>
  </si>
  <si>
    <t>Příplatek za lepivost - odkop. pro silnice v hor.3</t>
  </si>
  <si>
    <t>132201111R00</t>
  </si>
  <si>
    <t>Hloubení rýh š.do 60 cm v hor.3 do 100 m3, STROJNĚ</t>
  </si>
  <si>
    <t>251,430*0,30*0,80</t>
  </si>
  <si>
    <t>(20,1591+4,25)*0,30*0,80</t>
  </si>
  <si>
    <t>132201119R00</t>
  </si>
  <si>
    <t>Příplatek za lepivost - hloubení rýh 60 cm v hor.3</t>
  </si>
  <si>
    <t>162701105R00</t>
  </si>
  <si>
    <t>Vodorovné přemístění výkopku z hor.1-4 do 10000 m</t>
  </si>
  <si>
    <t>869,4907</t>
  </si>
  <si>
    <t>66,2014</t>
  </si>
  <si>
    <t>162701109R00</t>
  </si>
  <si>
    <t>Příplatek k vod. přemístění hor.1-4 za další 1 km</t>
  </si>
  <si>
    <t>935,6921*10</t>
  </si>
  <si>
    <t>171201201R00</t>
  </si>
  <si>
    <t>Uložení sypaniny na skl.-modelace na výšku přes 2m</t>
  </si>
  <si>
    <t>199000002R00</t>
  </si>
  <si>
    <t>Poplatek za skládku horniny 1- 4</t>
  </si>
  <si>
    <t>935,6921</t>
  </si>
  <si>
    <t/>
  </si>
  <si>
    <t>199000003R00</t>
  </si>
  <si>
    <t>Poplatek za skládku horniny 5 - 7</t>
  </si>
  <si>
    <t>27,5716*0,35</t>
  </si>
  <si>
    <t>181101102R00</t>
  </si>
  <si>
    <t>Úprava pláně v zářezech v hor. 1-4, se zhutněním</t>
  </si>
  <si>
    <t>1377,1412</t>
  </si>
  <si>
    <t>617,1005</t>
  </si>
  <si>
    <t>344,9811</t>
  </si>
  <si>
    <t>121101101R00</t>
  </si>
  <si>
    <t>Sejmutí ornice s přemístěním do 50 m</t>
  </si>
  <si>
    <t>251,430*8,50*0,1</t>
  </si>
  <si>
    <t>87,314*6,75*0,1</t>
  </si>
  <si>
    <t>182301121R00</t>
  </si>
  <si>
    <t>Rozprostření ornice, svah, tl. do 10 cm, do 500 m2</t>
  </si>
  <si>
    <t>251,430*0,80</t>
  </si>
  <si>
    <t>(20,1591+4,25)*0,8</t>
  </si>
  <si>
    <t>180401213R00</t>
  </si>
  <si>
    <t>Založení trávníku lučního výsevem ve svahu do 1:1</t>
  </si>
  <si>
    <t>00572410R</t>
  </si>
  <si>
    <t>Směs travní parková II. mírná zátěž PROFI</t>
  </si>
  <si>
    <t>kg</t>
  </si>
  <si>
    <t>POL3_0</t>
  </si>
  <si>
    <t>220,6713*0,03</t>
  </si>
  <si>
    <t>564851113R00</t>
  </si>
  <si>
    <t>Podklad ze štěrkodrti po zhutnění tloušťky 17 cm</t>
  </si>
  <si>
    <t>1247,015</t>
  </si>
  <si>
    <t>130,1262</t>
  </si>
  <si>
    <t>567122111R00</t>
  </si>
  <si>
    <t>Podklad z kameniva zpev.cementem KZC 1 tl.12 cm</t>
  </si>
  <si>
    <t>573111113R00</t>
  </si>
  <si>
    <t>Postřik živičný infiltr.+ posyp, asfalt 1,5 kg/m2</t>
  </si>
  <si>
    <t>565151111R00</t>
  </si>
  <si>
    <t>Podklad z obal kam.ACP 16+,ACP 22+,do 3 m,tl. 7 cm</t>
  </si>
  <si>
    <t>573211111R00</t>
  </si>
  <si>
    <t>Postřik živičný spojovací z asfaltu 0,5-0,7 kg/m2</t>
  </si>
  <si>
    <t>577132311R00</t>
  </si>
  <si>
    <t>Beton asfalt. ACO 8 CH obrusný, nad 3 m, 4 cm</t>
  </si>
  <si>
    <t>596215040R00</t>
  </si>
  <si>
    <t>Kladení zámkové dlažby tl. 8 cm do drtě tl. 4 cm</t>
  </si>
  <si>
    <t>59245268RS</t>
  </si>
  <si>
    <t>Dlažba BEST KLASIKO přírodní  20x10x8</t>
  </si>
  <si>
    <t>103,9972</t>
  </si>
  <si>
    <t>59245264R</t>
  </si>
  <si>
    <t>Dlažba BEST KLASIKO červená pro nevidomé 20x10x8</t>
  </si>
  <si>
    <t>564851111R00</t>
  </si>
  <si>
    <t>Podklad ze štěrkodrti po zhutnění tloušťky 15 cm</t>
  </si>
  <si>
    <t>596215020R00</t>
  </si>
  <si>
    <t>Kladení zámkové dlažby tl. 6 cm do drtě tl. 3 cm</t>
  </si>
  <si>
    <t>59245308R</t>
  </si>
  <si>
    <t>Dlažba BEST KLASIKO přírodní  20x10x6</t>
  </si>
  <si>
    <t>564861111R00</t>
  </si>
  <si>
    <t>Podklad ze štěrkodrti po zhutnění tloušťky 20 cm</t>
  </si>
  <si>
    <t>564751111R00</t>
  </si>
  <si>
    <t>Podklad z kameniva drceného vel.32-63 mm,tl. 15 cm</t>
  </si>
  <si>
    <t>564113306R00</t>
  </si>
  <si>
    <t>Podklad z asf.recyklátu fr.32-80 po zhutn.tl.6 cm</t>
  </si>
  <si>
    <t>597101113RT1</t>
  </si>
  <si>
    <t>Montáž odvodňovacího žlabu - polymerbeton, včetně beton. lože C16/20,zatížení C 250, D 400 kN</t>
  </si>
  <si>
    <t>m</t>
  </si>
  <si>
    <t>3,50</t>
  </si>
  <si>
    <t>13,00</t>
  </si>
  <si>
    <t>8,50</t>
  </si>
  <si>
    <t>597095211RS1</t>
  </si>
  <si>
    <t>Žlab odvodňovací ACO RD 200 V,dl.1000 mm,D400,E600, šířka 260 mm, stavební výška 330 mm</t>
  </si>
  <si>
    <t>kus</t>
  </si>
  <si>
    <t>8,5</t>
  </si>
  <si>
    <t>3,5</t>
  </si>
  <si>
    <t>13,0</t>
  </si>
  <si>
    <t>569903311R00</t>
  </si>
  <si>
    <t>Zřízení zemních krajnic se zhutněním</t>
  </si>
  <si>
    <t>(78,015*0,25*0,40)*2</t>
  </si>
  <si>
    <t>899203111RT2</t>
  </si>
  <si>
    <t>Osazení mříží litinových s rámem do 150 kg, včetně dodávky vtokové mříže 500 x 500 mm, C250</t>
  </si>
  <si>
    <t>7,5/0,5</t>
  </si>
  <si>
    <t>917862111RT8</t>
  </si>
  <si>
    <t>Osazení stojat. obrub.bet. s opěrou,lože z C 12/15, včetně obrubníku  100/15/30</t>
  </si>
  <si>
    <t>Z toho bude 145,00m osazeno na výšku 0,05m</t>
  </si>
  <si>
    <t>POP</t>
  </si>
  <si>
    <t>23,6932+29,7272+21,8262+17,4976+16,9967+16,9967+30,9574+24,7503+58,211</t>
  </si>
  <si>
    <t>203,4232+1,00+15,2243+25,6942</t>
  </si>
  <si>
    <t>9,0862+19,2374+16,8523+16,8523+12,5078+9,7024+15,6759</t>
  </si>
  <si>
    <t>9*5</t>
  </si>
  <si>
    <t>916561111R00</t>
  </si>
  <si>
    <t>Osazení záhon.obrubníků do lože z C 12/15 s opěrou</t>
  </si>
  <si>
    <t>4,00+8,8044+87,757+90,060</t>
  </si>
  <si>
    <t>59217509R</t>
  </si>
  <si>
    <t>Obrubník Best LINEA I přírodní 50x8x25 cm</t>
  </si>
  <si>
    <t>190,6214*2</t>
  </si>
  <si>
    <t>914001121R00</t>
  </si>
  <si>
    <t>Osaz.sloupku dopr.značky vč. bet.základu+Al patka</t>
  </si>
  <si>
    <t>914001125R00</t>
  </si>
  <si>
    <t>Osazení svislé dopr.značky na sloupek nebo konzolu</t>
  </si>
  <si>
    <t>40450230R</t>
  </si>
  <si>
    <t>Dopravní příslušenství, patka hliníková HP 60</t>
  </si>
  <si>
    <t>40450216R</t>
  </si>
  <si>
    <t>Dopravní příslušenství, sloupek Zn 60-350</t>
  </si>
  <si>
    <t>40450205R</t>
  </si>
  <si>
    <t>Dopravní příslušenství, plast.víčko na sloupek 60</t>
  </si>
  <si>
    <t>40450207R</t>
  </si>
  <si>
    <t>Dopravní příslušenství, upínací svorka US 60</t>
  </si>
  <si>
    <t>40445055.AR</t>
  </si>
  <si>
    <t>Značka dopr inf IP 26a, b, 750/1000 fól1, EG 7letá</t>
  </si>
  <si>
    <t>2x IP26a Obytná zóna</t>
  </si>
  <si>
    <t>2x IP26b Konec obytné zóny</t>
  </si>
  <si>
    <t>919735113R00</t>
  </si>
  <si>
    <t>Řezání stávajícího živičného krytu tl. 10 - 15 cm</t>
  </si>
  <si>
    <t>31,3174</t>
  </si>
  <si>
    <t>5,0389</t>
  </si>
  <si>
    <t>919511111R00</t>
  </si>
  <si>
    <t>Zřízení žlabu š. 0,30m z monolitického betonu</t>
  </si>
  <si>
    <t>919413111R00</t>
  </si>
  <si>
    <t>Vtoková jímka z C 8/10 propustku z trub DN do 80cm</t>
  </si>
  <si>
    <t>979082213R00</t>
  </si>
  <si>
    <t>Vodorovná doprava suti po suchu do 1 km</t>
  </si>
  <si>
    <t>t</t>
  </si>
  <si>
    <t>6,06575</t>
  </si>
  <si>
    <t>21,23013</t>
  </si>
  <si>
    <t>979082219R00</t>
  </si>
  <si>
    <t>Příplatek za dopravu suti po suchu za další 1 km</t>
  </si>
  <si>
    <t>27,2959*9</t>
  </si>
  <si>
    <t>979990113R00</t>
  </si>
  <si>
    <t>Poplatek za skládku suti - obalovaný asfalt</t>
  </si>
  <si>
    <t>06,06575</t>
  </si>
  <si>
    <t>998225111R00</t>
  </si>
  <si>
    <t>Přesun hmot, pozemní komunikace, kryt živičný</t>
  </si>
  <si>
    <t>0,00662</t>
  </si>
  <si>
    <t>1836,24803</t>
  </si>
  <si>
    <t>1,53540</t>
  </si>
  <si>
    <t>209,24645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</si>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</sst>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horizontal="center" vertical="top" wrapText="1" shrinkToFit="1"/>
    </xf>
    <xf numFmtId="172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 t="s">
        <v>51</v>
      </c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 t="s">
        <v>52</v>
      </c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>
        <f>SUMIF(F49:F54,A16,G49:G54)+SUMIF(F49:F54,"PSU",G49:G54)</f>
        <v>0</v>
      </c>
      <c r="F16" s="85"/>
      <c r="G16" s="84">
        <f>SUMIF(F49:F54,A16,H49:H54)+SUMIF(F49:F54,"PSU",H49:H54)</f>
        <v>0</v>
      </c>
      <c r="H16" s="85"/>
      <c r="I16" s="84">
        <f>SUMIF(F49:F54,A16,I49:I54)+SUMIF(F49:F54,"PSU",I49:I54)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>
        <f>SUMIF(F49:F54,A17,G49:G54)</f>
        <v>0</v>
      </c>
      <c r="F17" s="85"/>
      <c r="G17" s="84">
        <f>SUMIF(F49:F54,A17,H49:H54)</f>
        <v>0</v>
      </c>
      <c r="H17" s="85"/>
      <c r="I17" s="84">
        <f>SUMIF(F49:F54,A17,I49:I54)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>
        <f>SUMIF(F49:F54,A18,G49:G54)</f>
        <v>0</v>
      </c>
      <c r="F18" s="85"/>
      <c r="G18" s="84">
        <f>SUMIF(F49:F54,A18,H49:H54)</f>
        <v>0</v>
      </c>
      <c r="H18" s="85"/>
      <c r="I18" s="84">
        <f>SUMIF(F49:F54,A18,I49:I54)</f>
        <v>0</v>
      </c>
      <c r="J18" s="94"/>
    </row>
    <row r="19" spans="1:10" ht="23.25" customHeight="1" x14ac:dyDescent="0.2">
      <c r="A19" s="196" t="s">
        <v>72</v>
      </c>
      <c r="B19" s="197" t="s">
        <v>26</v>
      </c>
      <c r="C19" s="58"/>
      <c r="D19" s="59"/>
      <c r="E19" s="84">
        <f>SUMIF(F49:F54,A19,G49:G54)</f>
        <v>0</v>
      </c>
      <c r="F19" s="85"/>
      <c r="G19" s="84">
        <f>SUMIF(F49:F54,A19,H49:H54)</f>
        <v>0</v>
      </c>
      <c r="H19" s="85"/>
      <c r="I19" s="84">
        <f>SUMIF(F49:F54,A19,I49:I54)</f>
        <v>0</v>
      </c>
      <c r="J19" s="94"/>
    </row>
    <row r="20" spans="1:10" ht="23.25" customHeight="1" x14ac:dyDescent="0.2">
      <c r="A20" s="196" t="s">
        <v>73</v>
      </c>
      <c r="B20" s="197" t="s">
        <v>27</v>
      </c>
      <c r="C20" s="58"/>
      <c r="D20" s="59"/>
      <c r="E20" s="84">
        <f>SUMIF(F49:F54,A20,G49:G54)</f>
        <v>0</v>
      </c>
      <c r="F20" s="85"/>
      <c r="G20" s="84">
        <f>SUMIF(F49:F54,A20,H49:H54)</f>
        <v>0</v>
      </c>
      <c r="H20" s="85"/>
      <c r="I20" s="84">
        <f>SUMIF(F49:F54,A20,I49:I54)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42149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Pol'!AC117</f>
        <v>0</v>
      </c>
      <c r="G39" s="149">
        <f>' Pol'!AD117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53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55</v>
      </c>
    </row>
    <row r="43" spans="1:52" x14ac:dyDescent="0.2">
      <c r="B43" s="163" t="s">
        <v>56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Komunikace bez sjezdů na parcelu</v>
      </c>
    </row>
    <row r="46" spans="1:52" ht="15.75" x14ac:dyDescent="0.25">
      <c r="B46" s="164" t="s">
        <v>57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58</v>
      </c>
      <c r="G48" s="175" t="s">
        <v>29</v>
      </c>
      <c r="H48" s="175" t="s">
        <v>30</v>
      </c>
      <c r="I48" s="176" t="s">
        <v>28</v>
      </c>
      <c r="J48" s="176"/>
    </row>
    <row r="49" spans="1:10" ht="25.5" customHeight="1" x14ac:dyDescent="0.2">
      <c r="A49" s="166"/>
      <c r="B49" s="177" t="s">
        <v>59</v>
      </c>
      <c r="C49" s="178" t="s">
        <v>60</v>
      </c>
      <c r="D49" s="179"/>
      <c r="E49" s="179"/>
      <c r="F49" s="183" t="s">
        <v>23</v>
      </c>
      <c r="G49" s="184">
        <f>' Pol'!I8</f>
        <v>0</v>
      </c>
      <c r="H49" s="184">
        <f>' Pol'!K8</f>
        <v>0</v>
      </c>
      <c r="I49" s="185"/>
      <c r="J49" s="185"/>
    </row>
    <row r="50" spans="1:10" ht="25.5" customHeight="1" x14ac:dyDescent="0.2">
      <c r="A50" s="166"/>
      <c r="B50" s="169" t="s">
        <v>61</v>
      </c>
      <c r="C50" s="168" t="s">
        <v>62</v>
      </c>
      <c r="D50" s="170"/>
      <c r="E50" s="170"/>
      <c r="F50" s="186" t="s">
        <v>23</v>
      </c>
      <c r="G50" s="187">
        <f>' Pol'!I42</f>
        <v>0</v>
      </c>
      <c r="H50" s="187">
        <f>' Pol'!K42</f>
        <v>0</v>
      </c>
      <c r="I50" s="188"/>
      <c r="J50" s="188"/>
    </row>
    <row r="51" spans="1:10" ht="25.5" customHeight="1" x14ac:dyDescent="0.2">
      <c r="A51" s="166"/>
      <c r="B51" s="169" t="s">
        <v>63</v>
      </c>
      <c r="C51" s="168" t="s">
        <v>64</v>
      </c>
      <c r="D51" s="170"/>
      <c r="E51" s="170"/>
      <c r="F51" s="186" t="s">
        <v>23</v>
      </c>
      <c r="G51" s="187">
        <f>' Pol'!I74</f>
        <v>0</v>
      </c>
      <c r="H51" s="187">
        <f>' Pol'!K74</f>
        <v>0</v>
      </c>
      <c r="I51" s="188"/>
      <c r="J51" s="188"/>
    </row>
    <row r="52" spans="1:10" ht="25.5" customHeight="1" x14ac:dyDescent="0.2">
      <c r="A52" s="166"/>
      <c r="B52" s="169" t="s">
        <v>65</v>
      </c>
      <c r="C52" s="168" t="s">
        <v>66</v>
      </c>
      <c r="D52" s="170"/>
      <c r="E52" s="170"/>
      <c r="F52" s="186" t="s">
        <v>23</v>
      </c>
      <c r="G52" s="187">
        <f>' Pol'!I77</f>
        <v>0</v>
      </c>
      <c r="H52" s="187">
        <f>' Pol'!K77</f>
        <v>0</v>
      </c>
      <c r="I52" s="188"/>
      <c r="J52" s="188"/>
    </row>
    <row r="53" spans="1:10" ht="25.5" customHeight="1" x14ac:dyDescent="0.2">
      <c r="A53" s="166"/>
      <c r="B53" s="169" t="s">
        <v>67</v>
      </c>
      <c r="C53" s="168" t="s">
        <v>68</v>
      </c>
      <c r="D53" s="170"/>
      <c r="E53" s="170"/>
      <c r="F53" s="186" t="s">
        <v>23</v>
      </c>
      <c r="G53" s="187">
        <f>' Pol'!I102</f>
        <v>0</v>
      </c>
      <c r="H53" s="187">
        <f>' Pol'!K102</f>
        <v>0</v>
      </c>
      <c r="I53" s="188"/>
      <c r="J53" s="188"/>
    </row>
    <row r="54" spans="1:10" ht="25.5" customHeight="1" x14ac:dyDescent="0.2">
      <c r="A54" s="166"/>
      <c r="B54" s="180" t="s">
        <v>69</v>
      </c>
      <c r="C54" s="181" t="s">
        <v>70</v>
      </c>
      <c r="D54" s="182"/>
      <c r="E54" s="182"/>
      <c r="F54" s="189" t="s">
        <v>71</v>
      </c>
      <c r="G54" s="190">
        <f>' Pol'!I110</f>
        <v>0</v>
      </c>
      <c r="H54" s="190">
        <f>' Pol'!K110</f>
        <v>0</v>
      </c>
      <c r="I54" s="191"/>
      <c r="J54" s="191"/>
    </row>
    <row r="55" spans="1:10" ht="25.5" customHeight="1" x14ac:dyDescent="0.2">
      <c r="A55" s="167"/>
      <c r="B55" s="173" t="s">
        <v>1</v>
      </c>
      <c r="C55" s="173"/>
      <c r="D55" s="174"/>
      <c r="E55" s="174"/>
      <c r="F55" s="192"/>
      <c r="G55" s="193">
        <f>SUM(G49:G54)</f>
        <v>0</v>
      </c>
      <c r="H55" s="193">
        <f>SUM(H49:H54)</f>
        <v>0</v>
      </c>
      <c r="I55" s="194">
        <f>SUM(I49:I54)</f>
        <v>0</v>
      </c>
      <c r="J55" s="194"/>
    </row>
    <row r="56" spans="1:10" x14ac:dyDescent="0.2">
      <c r="F56" s="195"/>
      <c r="G56" s="131"/>
      <c r="H56" s="195"/>
      <c r="I56" s="131"/>
      <c r="J56" s="131"/>
    </row>
    <row r="57" spans="1:10" x14ac:dyDescent="0.2">
      <c r="F57" s="195"/>
      <c r="G57" s="131"/>
      <c r="H57" s="195"/>
      <c r="I57" s="131"/>
      <c r="J57" s="131"/>
    </row>
    <row r="58" spans="1:10" x14ac:dyDescent="0.2">
      <c r="F58" s="195"/>
      <c r="G58" s="131"/>
      <c r="H58" s="195"/>
      <c r="I58" s="131"/>
      <c r="J58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3:J53"/>
    <mergeCell ref="C53:E53"/>
    <mergeCell ref="I54:J54"/>
    <mergeCell ref="C54:E54"/>
    <mergeCell ref="I55:J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75</v>
      </c>
    </row>
    <row r="2" spans="1:60" ht="24.95" customHeight="1" x14ac:dyDescent="0.2">
      <c r="A2" s="206" t="s">
        <v>74</v>
      </c>
      <c r="B2" s="200"/>
      <c r="C2" s="201" t="s">
        <v>46</v>
      </c>
      <c r="D2" s="202"/>
      <c r="E2" s="202"/>
      <c r="F2" s="202"/>
      <c r="G2" s="208"/>
      <c r="AE2" t="s">
        <v>76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77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78</v>
      </c>
    </row>
    <row r="5" spans="1:60" hidden="1" x14ac:dyDescent="0.2">
      <c r="A5" s="210" t="s">
        <v>79</v>
      </c>
      <c r="B5" s="211"/>
      <c r="C5" s="212"/>
      <c r="D5" s="213"/>
      <c r="E5" s="214"/>
      <c r="F5" s="214"/>
      <c r="G5" s="215"/>
      <c r="AE5" t="s">
        <v>80</v>
      </c>
    </row>
    <row r="6" spans="1:60" x14ac:dyDescent="0.2">
      <c r="D6" s="198"/>
    </row>
    <row r="7" spans="1:60" ht="38.25" x14ac:dyDescent="0.2">
      <c r="A7" s="221" t="s">
        <v>81</v>
      </c>
      <c r="B7" s="222" t="s">
        <v>82</v>
      </c>
      <c r="C7" s="222" t="s">
        <v>83</v>
      </c>
      <c r="D7" s="242" t="s">
        <v>84</v>
      </c>
      <c r="E7" s="221" t="s">
        <v>85</v>
      </c>
      <c r="F7" s="216" t="s">
        <v>86</v>
      </c>
      <c r="G7" s="243" t="s">
        <v>28</v>
      </c>
      <c r="H7" s="244" t="s">
        <v>29</v>
      </c>
      <c r="I7" s="244" t="s">
        <v>87</v>
      </c>
      <c r="J7" s="244" t="s">
        <v>30</v>
      </c>
      <c r="K7" s="244" t="s">
        <v>88</v>
      </c>
      <c r="L7" s="244" t="s">
        <v>89</v>
      </c>
      <c r="M7" s="244" t="s">
        <v>90</v>
      </c>
      <c r="N7" s="244" t="s">
        <v>91</v>
      </c>
      <c r="O7" s="244" t="s">
        <v>92</v>
      </c>
      <c r="P7" s="244" t="s">
        <v>93</v>
      </c>
      <c r="Q7" s="244" t="s">
        <v>94</v>
      </c>
      <c r="R7" s="244" t="s">
        <v>95</v>
      </c>
      <c r="S7" s="244" t="s">
        <v>96</v>
      </c>
      <c r="T7" s="244" t="s">
        <v>97</v>
      </c>
      <c r="U7" s="223" t="s">
        <v>98</v>
      </c>
    </row>
    <row r="8" spans="1:60" x14ac:dyDescent="0.2">
      <c r="A8" s="245" t="s">
        <v>99</v>
      </c>
      <c r="B8" s="246" t="s">
        <v>59</v>
      </c>
      <c r="C8" s="247" t="s">
        <v>60</v>
      </c>
      <c r="D8" s="248"/>
      <c r="E8" s="249"/>
      <c r="F8" s="234"/>
      <c r="G8" s="234">
        <f>SUMIF(AE9:AE41,"&lt;&gt;NOR",G9:G41)</f>
        <v>0</v>
      </c>
      <c r="H8" s="234"/>
      <c r="I8" s="234">
        <f>SUM(I9:I41)</f>
        <v>0</v>
      </c>
      <c r="J8" s="234"/>
      <c r="K8" s="234">
        <f>SUM(K9:K41)</f>
        <v>0</v>
      </c>
      <c r="L8" s="234"/>
      <c r="M8" s="234">
        <f>SUM(M9:M41)</f>
        <v>0</v>
      </c>
      <c r="N8" s="234"/>
      <c r="O8" s="234">
        <f>SUM(O9:O41)</f>
        <v>0.01</v>
      </c>
      <c r="P8" s="234"/>
      <c r="Q8" s="234">
        <f>SUM(Q9:Q41)</f>
        <v>27.3</v>
      </c>
      <c r="R8" s="234"/>
      <c r="S8" s="234"/>
      <c r="T8" s="250"/>
      <c r="U8" s="234">
        <f>SUM(U9:U41)</f>
        <v>514.75000000000011</v>
      </c>
      <c r="AE8" t="s">
        <v>100</v>
      </c>
    </row>
    <row r="9" spans="1:60" outlineLevel="1" x14ac:dyDescent="0.2">
      <c r="A9" s="218">
        <v>1</v>
      </c>
      <c r="B9" s="224" t="s">
        <v>101</v>
      </c>
      <c r="C9" s="272" t="s">
        <v>102</v>
      </c>
      <c r="D9" s="226" t="s">
        <v>103</v>
      </c>
      <c r="E9" s="230">
        <v>27.5716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0.22</v>
      </c>
      <c r="Q9" s="236">
        <f>ROUND(E9*P9,2)</f>
        <v>6.07</v>
      </c>
      <c r="R9" s="236"/>
      <c r="S9" s="236"/>
      <c r="T9" s="237">
        <v>0.375</v>
      </c>
      <c r="U9" s="236">
        <f>ROUND(E9*T9,2)</f>
        <v>10.34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104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>
        <v>2</v>
      </c>
      <c r="B10" s="224" t="s">
        <v>105</v>
      </c>
      <c r="C10" s="272" t="s">
        <v>106</v>
      </c>
      <c r="D10" s="226" t="s">
        <v>103</v>
      </c>
      <c r="E10" s="230">
        <v>27.5716</v>
      </c>
      <c r="F10" s="235"/>
      <c r="G10" s="236">
        <f>ROUND(E10*F10,2)</f>
        <v>0</v>
      </c>
      <c r="H10" s="235"/>
      <c r="I10" s="236">
        <f>ROUND(E10*H10,2)</f>
        <v>0</v>
      </c>
      <c r="J10" s="235"/>
      <c r="K10" s="236">
        <f>ROUND(E10*J10,2)</f>
        <v>0</v>
      </c>
      <c r="L10" s="236">
        <v>21</v>
      </c>
      <c r="M10" s="236">
        <f>G10*(1+L10/100)</f>
        <v>0</v>
      </c>
      <c r="N10" s="236">
        <v>0</v>
      </c>
      <c r="O10" s="236">
        <f>ROUND(E10*N10,2)</f>
        <v>0</v>
      </c>
      <c r="P10" s="236">
        <v>0.77</v>
      </c>
      <c r="Q10" s="236">
        <f>ROUND(E10*P10,2)</f>
        <v>21.23</v>
      </c>
      <c r="R10" s="236"/>
      <c r="S10" s="236"/>
      <c r="T10" s="237">
        <v>1.1505000000000001</v>
      </c>
      <c r="U10" s="236">
        <f>ROUND(E10*T10,2)</f>
        <v>31.72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104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>
        <v>3</v>
      </c>
      <c r="B11" s="224" t="s">
        <v>107</v>
      </c>
      <c r="C11" s="272" t="s">
        <v>108</v>
      </c>
      <c r="D11" s="226" t="s">
        <v>109</v>
      </c>
      <c r="E11" s="230">
        <v>869.49069999999995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6"/>
      <c r="S11" s="236"/>
      <c r="T11" s="237">
        <v>0.223</v>
      </c>
      <c r="U11" s="236">
        <f>ROUND(E11*T11,2)</f>
        <v>193.9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104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22.5" outlineLevel="1" x14ac:dyDescent="0.2">
      <c r="A12" s="218"/>
      <c r="B12" s="224"/>
      <c r="C12" s="273" t="s">
        <v>110</v>
      </c>
      <c r="D12" s="227"/>
      <c r="E12" s="231">
        <v>869.49069999999995</v>
      </c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7"/>
      <c r="U12" s="236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111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>
        <v>4</v>
      </c>
      <c r="B13" s="224" t="s">
        <v>112</v>
      </c>
      <c r="C13" s="272" t="s">
        <v>113</v>
      </c>
      <c r="D13" s="226" t="s">
        <v>109</v>
      </c>
      <c r="E13" s="230">
        <v>869.49069999999995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/>
      <c r="S13" s="236"/>
      <c r="T13" s="237">
        <v>8.7999999999999995E-2</v>
      </c>
      <c r="U13" s="236">
        <f>ROUND(E13*T13,2)</f>
        <v>76.52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104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22.5" outlineLevel="1" x14ac:dyDescent="0.2">
      <c r="A14" s="218">
        <v>5</v>
      </c>
      <c r="B14" s="224" t="s">
        <v>114</v>
      </c>
      <c r="C14" s="272" t="s">
        <v>115</v>
      </c>
      <c r="D14" s="226" t="s">
        <v>109</v>
      </c>
      <c r="E14" s="230">
        <v>66.201400000000007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6"/>
      <c r="S14" s="236"/>
      <c r="T14" s="237">
        <v>0.23</v>
      </c>
      <c r="U14" s="236">
        <f>ROUND(E14*T14,2)</f>
        <v>15.23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104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/>
      <c r="B15" s="224"/>
      <c r="C15" s="273" t="s">
        <v>116</v>
      </c>
      <c r="D15" s="227"/>
      <c r="E15" s="231">
        <v>60.343200000000003</v>
      </c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7"/>
      <c r="U15" s="236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111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/>
      <c r="B16" s="224"/>
      <c r="C16" s="273" t="s">
        <v>117</v>
      </c>
      <c r="D16" s="227"/>
      <c r="E16" s="231">
        <v>5.8582000000000001</v>
      </c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7"/>
      <c r="U16" s="236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111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>
        <v>6</v>
      </c>
      <c r="B17" s="224" t="s">
        <v>118</v>
      </c>
      <c r="C17" s="272" t="s">
        <v>119</v>
      </c>
      <c r="D17" s="226" t="s">
        <v>109</v>
      </c>
      <c r="E17" s="230">
        <v>66.201400000000007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/>
      <c r="T17" s="237">
        <v>0.64680000000000004</v>
      </c>
      <c r="U17" s="236">
        <f>ROUND(E17*T17,2)</f>
        <v>42.82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104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22.5" outlineLevel="1" x14ac:dyDescent="0.2">
      <c r="A18" s="218">
        <v>7</v>
      </c>
      <c r="B18" s="224" t="s">
        <v>120</v>
      </c>
      <c r="C18" s="272" t="s">
        <v>121</v>
      </c>
      <c r="D18" s="226" t="s">
        <v>109</v>
      </c>
      <c r="E18" s="230">
        <v>935.69209999999998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6"/>
      <c r="S18" s="236"/>
      <c r="T18" s="237">
        <v>1.0999999999999999E-2</v>
      </c>
      <c r="U18" s="236">
        <f>ROUND(E18*T18,2)</f>
        <v>10.29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104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/>
      <c r="B19" s="224"/>
      <c r="C19" s="273" t="s">
        <v>122</v>
      </c>
      <c r="D19" s="227"/>
      <c r="E19" s="231">
        <v>869.49069999999995</v>
      </c>
      <c r="F19" s="236"/>
      <c r="G19" s="236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7"/>
      <c r="U19" s="236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111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/>
      <c r="B20" s="224"/>
      <c r="C20" s="273" t="s">
        <v>123</v>
      </c>
      <c r="D20" s="227"/>
      <c r="E20" s="231">
        <v>66.201400000000007</v>
      </c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7"/>
      <c r="U20" s="236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111</v>
      </c>
      <c r="AF20" s="217">
        <v>0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>
        <v>8</v>
      </c>
      <c r="B21" s="224" t="s">
        <v>124</v>
      </c>
      <c r="C21" s="272" t="s">
        <v>125</v>
      </c>
      <c r="D21" s="226" t="s">
        <v>109</v>
      </c>
      <c r="E21" s="230">
        <v>9356.9210000000003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/>
      <c r="T21" s="237">
        <v>0</v>
      </c>
      <c r="U21" s="236">
        <f>ROUND(E21*T21,2)</f>
        <v>0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104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/>
      <c r="B22" s="224"/>
      <c r="C22" s="273" t="s">
        <v>126</v>
      </c>
      <c r="D22" s="227"/>
      <c r="E22" s="231">
        <v>9356.9210000000003</v>
      </c>
      <c r="F22" s="236"/>
      <c r="G22" s="236"/>
      <c r="H22" s="236"/>
      <c r="I22" s="236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37"/>
      <c r="U22" s="236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111</v>
      </c>
      <c r="AF22" s="217">
        <v>0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22.5" outlineLevel="1" x14ac:dyDescent="0.2">
      <c r="A23" s="218">
        <v>9</v>
      </c>
      <c r="B23" s="224" t="s">
        <v>127</v>
      </c>
      <c r="C23" s="272" t="s">
        <v>128</v>
      </c>
      <c r="D23" s="226" t="s">
        <v>109</v>
      </c>
      <c r="E23" s="230">
        <v>935.69209999999998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6"/>
      <c r="S23" s="236"/>
      <c r="T23" s="237">
        <v>8.9999999999999993E-3</v>
      </c>
      <c r="U23" s="236">
        <f>ROUND(E23*T23,2)</f>
        <v>8.42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104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>
        <v>10</v>
      </c>
      <c r="B24" s="224" t="s">
        <v>129</v>
      </c>
      <c r="C24" s="272" t="s">
        <v>130</v>
      </c>
      <c r="D24" s="226" t="s">
        <v>109</v>
      </c>
      <c r="E24" s="230">
        <v>935.69209999999998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/>
      <c r="T24" s="237">
        <v>0</v>
      </c>
      <c r="U24" s="236">
        <f>ROUND(E24*T24,2)</f>
        <v>0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104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/>
      <c r="B25" s="224"/>
      <c r="C25" s="273" t="s">
        <v>131</v>
      </c>
      <c r="D25" s="227"/>
      <c r="E25" s="231">
        <v>935.69209999999998</v>
      </c>
      <c r="F25" s="236"/>
      <c r="G25" s="236"/>
      <c r="H25" s="236"/>
      <c r="I25" s="236"/>
      <c r="J25" s="236"/>
      <c r="K25" s="236"/>
      <c r="L25" s="236"/>
      <c r="M25" s="236"/>
      <c r="N25" s="236"/>
      <c r="O25" s="236"/>
      <c r="P25" s="236"/>
      <c r="Q25" s="236"/>
      <c r="R25" s="236"/>
      <c r="S25" s="236"/>
      <c r="T25" s="237"/>
      <c r="U25" s="236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111</v>
      </c>
      <c r="AF25" s="217">
        <v>0</v>
      </c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4"/>
      <c r="C26" s="273" t="s">
        <v>132</v>
      </c>
      <c r="D26" s="227"/>
      <c r="E26" s="231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7"/>
      <c r="U26" s="236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111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>
        <v>11</v>
      </c>
      <c r="B27" s="224" t="s">
        <v>133</v>
      </c>
      <c r="C27" s="272" t="s">
        <v>134</v>
      </c>
      <c r="D27" s="226" t="s">
        <v>109</v>
      </c>
      <c r="E27" s="230">
        <v>9.6501000000000001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6"/>
      <c r="S27" s="236"/>
      <c r="T27" s="237">
        <v>0</v>
      </c>
      <c r="U27" s="236">
        <f>ROUND(E27*T27,2)</f>
        <v>0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104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/>
      <c r="B28" s="224"/>
      <c r="C28" s="273" t="s">
        <v>135</v>
      </c>
      <c r="D28" s="227"/>
      <c r="E28" s="231">
        <v>9.6501000000000001</v>
      </c>
      <c r="F28" s="236"/>
      <c r="G28" s="236"/>
      <c r="H28" s="236"/>
      <c r="I28" s="236"/>
      <c r="J28" s="236"/>
      <c r="K28" s="236"/>
      <c r="L28" s="236"/>
      <c r="M28" s="236"/>
      <c r="N28" s="236"/>
      <c r="O28" s="236"/>
      <c r="P28" s="236"/>
      <c r="Q28" s="236"/>
      <c r="R28" s="236"/>
      <c r="S28" s="236"/>
      <c r="T28" s="237"/>
      <c r="U28" s="236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111</v>
      </c>
      <c r="AF28" s="217">
        <v>0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>
        <v>12</v>
      </c>
      <c r="B29" s="224" t="s">
        <v>136</v>
      </c>
      <c r="C29" s="272" t="s">
        <v>137</v>
      </c>
      <c r="D29" s="226" t="s">
        <v>103</v>
      </c>
      <c r="E29" s="230">
        <v>2339.2228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6"/>
      <c r="S29" s="236"/>
      <c r="T29" s="237">
        <v>1.7999999999999999E-2</v>
      </c>
      <c r="U29" s="236">
        <f>ROUND(E29*T29,2)</f>
        <v>42.11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104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/>
      <c r="B30" s="224"/>
      <c r="C30" s="273" t="s">
        <v>138</v>
      </c>
      <c r="D30" s="227"/>
      <c r="E30" s="231">
        <v>1377.1412</v>
      </c>
      <c r="F30" s="236"/>
      <c r="G30" s="236"/>
      <c r="H30" s="236"/>
      <c r="I30" s="236"/>
      <c r="J30" s="236"/>
      <c r="K30" s="236"/>
      <c r="L30" s="236"/>
      <c r="M30" s="236"/>
      <c r="N30" s="236"/>
      <c r="O30" s="236"/>
      <c r="P30" s="236"/>
      <c r="Q30" s="236"/>
      <c r="R30" s="236"/>
      <c r="S30" s="236"/>
      <c r="T30" s="237"/>
      <c r="U30" s="236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111</v>
      </c>
      <c r="AF30" s="217">
        <v>0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/>
      <c r="B31" s="224"/>
      <c r="C31" s="273" t="s">
        <v>139</v>
      </c>
      <c r="D31" s="227"/>
      <c r="E31" s="231">
        <v>617.10050000000001</v>
      </c>
      <c r="F31" s="2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7"/>
      <c r="U31" s="236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111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18"/>
      <c r="B32" s="224"/>
      <c r="C32" s="273" t="s">
        <v>140</v>
      </c>
      <c r="D32" s="227"/>
      <c r="E32" s="231">
        <v>344.98110000000003</v>
      </c>
      <c r="F32" s="236"/>
      <c r="G32" s="236"/>
      <c r="H32" s="236"/>
      <c r="I32" s="236"/>
      <c r="J32" s="236"/>
      <c r="K32" s="236"/>
      <c r="L32" s="236"/>
      <c r="M32" s="236"/>
      <c r="N32" s="236"/>
      <c r="O32" s="236"/>
      <c r="P32" s="236"/>
      <c r="Q32" s="236"/>
      <c r="R32" s="236"/>
      <c r="S32" s="236"/>
      <c r="T32" s="237"/>
      <c r="U32" s="236"/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111</v>
      </c>
      <c r="AF32" s="217">
        <v>0</v>
      </c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>
        <v>13</v>
      </c>
      <c r="B33" s="224" t="s">
        <v>141</v>
      </c>
      <c r="C33" s="272" t="s">
        <v>142</v>
      </c>
      <c r="D33" s="226" t="s">
        <v>109</v>
      </c>
      <c r="E33" s="230">
        <v>272.65249999999997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6"/>
      <c r="S33" s="236"/>
      <c r="T33" s="237">
        <v>9.2999999999999999E-2</v>
      </c>
      <c r="U33" s="236">
        <f>ROUND(E33*T33,2)</f>
        <v>25.36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104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4"/>
      <c r="C34" s="273" t="s">
        <v>143</v>
      </c>
      <c r="D34" s="227"/>
      <c r="E34" s="231">
        <v>213.71549999999999</v>
      </c>
      <c r="F34" s="236"/>
      <c r="G34" s="236"/>
      <c r="H34" s="236"/>
      <c r="I34" s="236"/>
      <c r="J34" s="236"/>
      <c r="K34" s="236"/>
      <c r="L34" s="236"/>
      <c r="M34" s="236"/>
      <c r="N34" s="236"/>
      <c r="O34" s="236"/>
      <c r="P34" s="236"/>
      <c r="Q34" s="236"/>
      <c r="R34" s="236"/>
      <c r="S34" s="236"/>
      <c r="T34" s="237"/>
      <c r="U34" s="236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111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/>
      <c r="B35" s="224"/>
      <c r="C35" s="273" t="s">
        <v>144</v>
      </c>
      <c r="D35" s="227"/>
      <c r="E35" s="231">
        <v>58.936999999999998</v>
      </c>
      <c r="F35" s="236"/>
      <c r="G35" s="236"/>
      <c r="H35" s="236"/>
      <c r="I35" s="236"/>
      <c r="J35" s="236"/>
      <c r="K35" s="236"/>
      <c r="L35" s="236"/>
      <c r="M35" s="236"/>
      <c r="N35" s="236"/>
      <c r="O35" s="236"/>
      <c r="P35" s="236"/>
      <c r="Q35" s="236"/>
      <c r="R35" s="236"/>
      <c r="S35" s="236"/>
      <c r="T35" s="237"/>
      <c r="U35" s="236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111</v>
      </c>
      <c r="AF35" s="217">
        <v>0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>
        <v>14</v>
      </c>
      <c r="B36" s="224" t="s">
        <v>145</v>
      </c>
      <c r="C36" s="272" t="s">
        <v>146</v>
      </c>
      <c r="D36" s="226" t="s">
        <v>103</v>
      </c>
      <c r="E36" s="230">
        <v>220.6713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6">
        <v>0</v>
      </c>
      <c r="O36" s="236">
        <f>ROUND(E36*N36,2)</f>
        <v>0</v>
      </c>
      <c r="P36" s="236">
        <v>0</v>
      </c>
      <c r="Q36" s="236">
        <f>ROUND(E36*P36,2)</f>
        <v>0</v>
      </c>
      <c r="R36" s="236"/>
      <c r="S36" s="236"/>
      <c r="T36" s="237">
        <v>0.19</v>
      </c>
      <c r="U36" s="236">
        <f>ROUND(E36*T36,2)</f>
        <v>41.93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104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/>
      <c r="B37" s="224"/>
      <c r="C37" s="273" t="s">
        <v>147</v>
      </c>
      <c r="D37" s="227"/>
      <c r="E37" s="231">
        <v>201.14400000000001</v>
      </c>
      <c r="F37" s="236"/>
      <c r="G37" s="236"/>
      <c r="H37" s="236"/>
      <c r="I37" s="236"/>
      <c r="J37" s="236"/>
      <c r="K37" s="236"/>
      <c r="L37" s="236"/>
      <c r="M37" s="236"/>
      <c r="N37" s="236"/>
      <c r="O37" s="236"/>
      <c r="P37" s="236"/>
      <c r="Q37" s="236"/>
      <c r="R37" s="236"/>
      <c r="S37" s="236"/>
      <c r="T37" s="237"/>
      <c r="U37" s="236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111</v>
      </c>
      <c r="AF37" s="217">
        <v>0</v>
      </c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/>
      <c r="B38" s="224"/>
      <c r="C38" s="273" t="s">
        <v>148</v>
      </c>
      <c r="D38" s="227"/>
      <c r="E38" s="231">
        <v>19.5273</v>
      </c>
      <c r="F38" s="236"/>
      <c r="G38" s="236"/>
      <c r="H38" s="236"/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7"/>
      <c r="U38" s="236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111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>
        <v>15</v>
      </c>
      <c r="B39" s="224" t="s">
        <v>149</v>
      </c>
      <c r="C39" s="272" t="s">
        <v>150</v>
      </c>
      <c r="D39" s="226" t="s">
        <v>103</v>
      </c>
      <c r="E39" s="230">
        <v>220.6713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6"/>
      <c r="S39" s="236"/>
      <c r="T39" s="237">
        <v>7.2999999999999995E-2</v>
      </c>
      <c r="U39" s="236">
        <f>ROUND(E39*T39,2)</f>
        <v>16.11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104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>
        <v>16</v>
      </c>
      <c r="B40" s="224" t="s">
        <v>151</v>
      </c>
      <c r="C40" s="272" t="s">
        <v>152</v>
      </c>
      <c r="D40" s="226" t="s">
        <v>153</v>
      </c>
      <c r="E40" s="230">
        <v>6.6200999999999999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1E-3</v>
      </c>
      <c r="O40" s="236">
        <f>ROUND(E40*N40,2)</f>
        <v>0.01</v>
      </c>
      <c r="P40" s="236">
        <v>0</v>
      </c>
      <c r="Q40" s="236">
        <f>ROUND(E40*P40,2)</f>
        <v>0</v>
      </c>
      <c r="R40" s="236"/>
      <c r="S40" s="236"/>
      <c r="T40" s="237">
        <v>0</v>
      </c>
      <c r="U40" s="236">
        <f>ROUND(E40*T40,2)</f>
        <v>0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154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/>
      <c r="B41" s="224"/>
      <c r="C41" s="273" t="s">
        <v>155</v>
      </c>
      <c r="D41" s="227"/>
      <c r="E41" s="231">
        <v>6.6200999999999999</v>
      </c>
      <c r="F41" s="236"/>
      <c r="G41" s="236"/>
      <c r="H41" s="236"/>
      <c r="I41" s="236"/>
      <c r="J41" s="236"/>
      <c r="K41" s="236"/>
      <c r="L41" s="236"/>
      <c r="M41" s="236"/>
      <c r="N41" s="236"/>
      <c r="O41" s="236"/>
      <c r="P41" s="236"/>
      <c r="Q41" s="236"/>
      <c r="R41" s="236"/>
      <c r="S41" s="236"/>
      <c r="T41" s="237"/>
      <c r="U41" s="236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111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x14ac:dyDescent="0.2">
      <c r="A42" s="219" t="s">
        <v>99</v>
      </c>
      <c r="B42" s="225" t="s">
        <v>61</v>
      </c>
      <c r="C42" s="274" t="s">
        <v>62</v>
      </c>
      <c r="D42" s="228"/>
      <c r="E42" s="232"/>
      <c r="F42" s="238"/>
      <c r="G42" s="238">
        <f>SUMIF(AE43:AE73,"&lt;&gt;NOR",G43:G73)</f>
        <v>0</v>
      </c>
      <c r="H42" s="238"/>
      <c r="I42" s="238">
        <f>SUM(I43:I73)</f>
        <v>0</v>
      </c>
      <c r="J42" s="238"/>
      <c r="K42" s="238">
        <f>SUM(K43:K73)</f>
        <v>0</v>
      </c>
      <c r="L42" s="238"/>
      <c r="M42" s="238">
        <f>SUM(M43:M73)</f>
        <v>0</v>
      </c>
      <c r="N42" s="238"/>
      <c r="O42" s="238">
        <f>SUM(O43:O73)</f>
        <v>1836.2599999999998</v>
      </c>
      <c r="P42" s="238"/>
      <c r="Q42" s="238">
        <f>SUM(Q43:Q73)</f>
        <v>0</v>
      </c>
      <c r="R42" s="238"/>
      <c r="S42" s="238"/>
      <c r="T42" s="239"/>
      <c r="U42" s="238">
        <f>SUM(U43:U73)</f>
        <v>592.95000000000005</v>
      </c>
      <c r="AE42" t="s">
        <v>100</v>
      </c>
    </row>
    <row r="43" spans="1:60" outlineLevel="1" x14ac:dyDescent="0.2">
      <c r="A43" s="218">
        <v>17</v>
      </c>
      <c r="B43" s="224" t="s">
        <v>156</v>
      </c>
      <c r="C43" s="272" t="s">
        <v>157</v>
      </c>
      <c r="D43" s="226" t="s">
        <v>103</v>
      </c>
      <c r="E43" s="230">
        <v>1377.1412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6">
        <v>0.31628000000000001</v>
      </c>
      <c r="O43" s="236">
        <f>ROUND(E43*N43,2)</f>
        <v>435.56</v>
      </c>
      <c r="P43" s="236">
        <v>0</v>
      </c>
      <c r="Q43" s="236">
        <f>ROUND(E43*P43,2)</f>
        <v>0</v>
      </c>
      <c r="R43" s="236"/>
      <c r="S43" s="236"/>
      <c r="T43" s="237">
        <v>2.5999999999999999E-2</v>
      </c>
      <c r="U43" s="236">
        <f>ROUND(E43*T43,2)</f>
        <v>35.81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104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/>
      <c r="B44" s="224"/>
      <c r="C44" s="273" t="s">
        <v>158</v>
      </c>
      <c r="D44" s="227"/>
      <c r="E44" s="231">
        <v>1247.0150000000001</v>
      </c>
      <c r="F44" s="236"/>
      <c r="G44" s="236"/>
      <c r="H44" s="236"/>
      <c r="I44" s="236"/>
      <c r="J44" s="236"/>
      <c r="K44" s="236"/>
      <c r="L44" s="236"/>
      <c r="M44" s="236"/>
      <c r="N44" s="236"/>
      <c r="O44" s="236"/>
      <c r="P44" s="236"/>
      <c r="Q44" s="236"/>
      <c r="R44" s="236"/>
      <c r="S44" s="236"/>
      <c r="T44" s="237"/>
      <c r="U44" s="236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111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/>
      <c r="B45" s="224"/>
      <c r="C45" s="273" t="s">
        <v>159</v>
      </c>
      <c r="D45" s="227"/>
      <c r="E45" s="231">
        <v>130.12620000000001</v>
      </c>
      <c r="F45" s="236"/>
      <c r="G45" s="236"/>
      <c r="H45" s="236"/>
      <c r="I45" s="236"/>
      <c r="J45" s="236"/>
      <c r="K45" s="236"/>
      <c r="L45" s="236"/>
      <c r="M45" s="236"/>
      <c r="N45" s="236"/>
      <c r="O45" s="236"/>
      <c r="P45" s="236"/>
      <c r="Q45" s="236"/>
      <c r="R45" s="236"/>
      <c r="S45" s="236"/>
      <c r="T45" s="237"/>
      <c r="U45" s="236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111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>
        <v>18</v>
      </c>
      <c r="B46" s="224" t="s">
        <v>160</v>
      </c>
      <c r="C46" s="272" t="s">
        <v>161</v>
      </c>
      <c r="D46" s="226" t="s">
        <v>103</v>
      </c>
      <c r="E46" s="230">
        <v>1377.1412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6">
        <v>0.30651</v>
      </c>
      <c r="O46" s="236">
        <f>ROUND(E46*N46,2)</f>
        <v>422.11</v>
      </c>
      <c r="P46" s="236">
        <v>0</v>
      </c>
      <c r="Q46" s="236">
        <f>ROUND(E46*P46,2)</f>
        <v>0</v>
      </c>
      <c r="R46" s="236"/>
      <c r="S46" s="236"/>
      <c r="T46" s="237">
        <v>2.5000000000000001E-2</v>
      </c>
      <c r="U46" s="236">
        <f>ROUND(E46*T46,2)</f>
        <v>34.43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104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/>
      <c r="B47" s="224"/>
      <c r="C47" s="273" t="s">
        <v>158</v>
      </c>
      <c r="D47" s="227"/>
      <c r="E47" s="231">
        <v>1247.0150000000001</v>
      </c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7"/>
      <c r="U47" s="236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111</v>
      </c>
      <c r="AF47" s="217">
        <v>0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/>
      <c r="B48" s="224"/>
      <c r="C48" s="273" t="s">
        <v>159</v>
      </c>
      <c r="D48" s="227"/>
      <c r="E48" s="231">
        <v>130.12620000000001</v>
      </c>
      <c r="F48" s="236"/>
      <c r="G48" s="236"/>
      <c r="H48" s="236"/>
      <c r="I48" s="236"/>
      <c r="J48" s="236"/>
      <c r="K48" s="236"/>
      <c r="L48" s="236"/>
      <c r="M48" s="236"/>
      <c r="N48" s="236"/>
      <c r="O48" s="236"/>
      <c r="P48" s="236"/>
      <c r="Q48" s="236"/>
      <c r="R48" s="236"/>
      <c r="S48" s="236"/>
      <c r="T48" s="237"/>
      <c r="U48" s="236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111</v>
      </c>
      <c r="AF48" s="217">
        <v>0</v>
      </c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>
        <v>19</v>
      </c>
      <c r="B49" s="224" t="s">
        <v>162</v>
      </c>
      <c r="C49" s="272" t="s">
        <v>163</v>
      </c>
      <c r="D49" s="226" t="s">
        <v>103</v>
      </c>
      <c r="E49" s="230">
        <v>1247.0150000000001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21</v>
      </c>
      <c r="M49" s="236">
        <f>G49*(1+L49/100)</f>
        <v>0</v>
      </c>
      <c r="N49" s="236">
        <v>6.5199999999999998E-3</v>
      </c>
      <c r="O49" s="236">
        <f>ROUND(E49*N49,2)</f>
        <v>8.1300000000000008</v>
      </c>
      <c r="P49" s="236">
        <v>0</v>
      </c>
      <c r="Q49" s="236">
        <f>ROUND(E49*P49,2)</f>
        <v>0</v>
      </c>
      <c r="R49" s="236"/>
      <c r="S49" s="236"/>
      <c r="T49" s="237">
        <v>4.0000000000000001E-3</v>
      </c>
      <c r="U49" s="236">
        <f>ROUND(E49*T49,2)</f>
        <v>4.99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104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>
        <v>20</v>
      </c>
      <c r="B50" s="224" t="s">
        <v>164</v>
      </c>
      <c r="C50" s="272" t="s">
        <v>165</v>
      </c>
      <c r="D50" s="226" t="s">
        <v>103</v>
      </c>
      <c r="E50" s="230">
        <v>1247.0150000000001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6">
        <v>0.18462999999999999</v>
      </c>
      <c r="O50" s="236">
        <f>ROUND(E50*N50,2)</f>
        <v>230.24</v>
      </c>
      <c r="P50" s="236">
        <v>0</v>
      </c>
      <c r="Q50" s="236">
        <f>ROUND(E50*P50,2)</f>
        <v>0</v>
      </c>
      <c r="R50" s="236"/>
      <c r="S50" s="236"/>
      <c r="T50" s="237">
        <v>6.4000000000000001E-2</v>
      </c>
      <c r="U50" s="236">
        <f>ROUND(E50*T50,2)</f>
        <v>79.81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104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18">
        <v>21</v>
      </c>
      <c r="B51" s="224" t="s">
        <v>166</v>
      </c>
      <c r="C51" s="272" t="s">
        <v>167</v>
      </c>
      <c r="D51" s="226" t="s">
        <v>103</v>
      </c>
      <c r="E51" s="230">
        <v>1247.0150000000001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6.0999999999999997E-4</v>
      </c>
      <c r="O51" s="236">
        <f>ROUND(E51*N51,2)</f>
        <v>0.76</v>
      </c>
      <c r="P51" s="236">
        <v>0</v>
      </c>
      <c r="Q51" s="236">
        <f>ROUND(E51*P51,2)</f>
        <v>0</v>
      </c>
      <c r="R51" s="236"/>
      <c r="S51" s="236"/>
      <c r="T51" s="237">
        <v>2E-3</v>
      </c>
      <c r="U51" s="236">
        <f>ROUND(E51*T51,2)</f>
        <v>2.4900000000000002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104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18">
        <v>22</v>
      </c>
      <c r="B52" s="224" t="s">
        <v>168</v>
      </c>
      <c r="C52" s="272" t="s">
        <v>169</v>
      </c>
      <c r="D52" s="226" t="s">
        <v>103</v>
      </c>
      <c r="E52" s="230">
        <v>1247.0150000000001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6">
        <v>0.10141</v>
      </c>
      <c r="O52" s="236">
        <f>ROUND(E52*N52,2)</f>
        <v>126.46</v>
      </c>
      <c r="P52" s="236">
        <v>0</v>
      </c>
      <c r="Q52" s="236">
        <f>ROUND(E52*P52,2)</f>
        <v>0</v>
      </c>
      <c r="R52" s="236"/>
      <c r="S52" s="236"/>
      <c r="T52" s="237">
        <v>1.6E-2</v>
      </c>
      <c r="U52" s="236">
        <f>ROUND(E52*T52,2)</f>
        <v>19.95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104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18">
        <v>23</v>
      </c>
      <c r="B53" s="224" t="s">
        <v>170</v>
      </c>
      <c r="C53" s="272" t="s">
        <v>171</v>
      </c>
      <c r="D53" s="226" t="s">
        <v>103</v>
      </c>
      <c r="E53" s="230">
        <v>130.12620000000001</v>
      </c>
      <c r="F53" s="235"/>
      <c r="G53" s="236">
        <f>ROUND(E53*F53,2)</f>
        <v>0</v>
      </c>
      <c r="H53" s="235"/>
      <c r="I53" s="236">
        <f>ROUND(E53*H53,2)</f>
        <v>0</v>
      </c>
      <c r="J53" s="235"/>
      <c r="K53" s="236">
        <f>ROUND(E53*J53,2)</f>
        <v>0</v>
      </c>
      <c r="L53" s="236">
        <v>21</v>
      </c>
      <c r="M53" s="236">
        <f>G53*(1+L53/100)</f>
        <v>0</v>
      </c>
      <c r="N53" s="236">
        <v>7.3899999999999993E-2</v>
      </c>
      <c r="O53" s="236">
        <f>ROUND(E53*N53,2)</f>
        <v>9.6199999999999992</v>
      </c>
      <c r="P53" s="236">
        <v>0</v>
      </c>
      <c r="Q53" s="236">
        <f>ROUND(E53*P53,2)</f>
        <v>0</v>
      </c>
      <c r="R53" s="236"/>
      <c r="S53" s="236"/>
      <c r="T53" s="237">
        <v>0.47799999999999998</v>
      </c>
      <c r="U53" s="236">
        <f>ROUND(E53*T53,2)</f>
        <v>62.2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104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4"/>
      <c r="C54" s="273" t="s">
        <v>159</v>
      </c>
      <c r="D54" s="227"/>
      <c r="E54" s="231">
        <v>130.12620000000001</v>
      </c>
      <c r="F54" s="236"/>
      <c r="G54" s="236"/>
      <c r="H54" s="236"/>
      <c r="I54" s="236"/>
      <c r="J54" s="236"/>
      <c r="K54" s="236"/>
      <c r="L54" s="236"/>
      <c r="M54" s="236"/>
      <c r="N54" s="236"/>
      <c r="O54" s="236"/>
      <c r="P54" s="236"/>
      <c r="Q54" s="236"/>
      <c r="R54" s="236"/>
      <c r="S54" s="236"/>
      <c r="T54" s="237"/>
      <c r="U54" s="236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111</v>
      </c>
      <c r="AF54" s="217">
        <v>0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>
        <v>24</v>
      </c>
      <c r="B55" s="224" t="s">
        <v>172</v>
      </c>
      <c r="C55" s="272" t="s">
        <v>173</v>
      </c>
      <c r="D55" s="226" t="s">
        <v>103</v>
      </c>
      <c r="E55" s="230">
        <v>103.99720000000001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21</v>
      </c>
      <c r="M55" s="236">
        <f>G55*(1+L55/100)</f>
        <v>0</v>
      </c>
      <c r="N55" s="236">
        <v>0.183</v>
      </c>
      <c r="O55" s="236">
        <f>ROUND(E55*N55,2)</f>
        <v>19.03</v>
      </c>
      <c r="P55" s="236">
        <v>0</v>
      </c>
      <c r="Q55" s="236">
        <f>ROUND(E55*P55,2)</f>
        <v>0</v>
      </c>
      <c r="R55" s="236"/>
      <c r="S55" s="236"/>
      <c r="T55" s="237">
        <v>0</v>
      </c>
      <c r="U55" s="236">
        <f>ROUND(E55*T55,2)</f>
        <v>0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154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18"/>
      <c r="B56" s="224"/>
      <c r="C56" s="273" t="s">
        <v>174</v>
      </c>
      <c r="D56" s="227"/>
      <c r="E56" s="231">
        <v>103.99720000000001</v>
      </c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6"/>
      <c r="Q56" s="236"/>
      <c r="R56" s="236"/>
      <c r="S56" s="236"/>
      <c r="T56" s="237"/>
      <c r="U56" s="236"/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111</v>
      </c>
      <c r="AF56" s="217">
        <v>0</v>
      </c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ht="22.5" outlineLevel="1" x14ac:dyDescent="0.2">
      <c r="A57" s="218">
        <v>25</v>
      </c>
      <c r="B57" s="224" t="s">
        <v>175</v>
      </c>
      <c r="C57" s="272" t="s">
        <v>176</v>
      </c>
      <c r="D57" s="226" t="s">
        <v>103</v>
      </c>
      <c r="E57" s="230">
        <v>26.129000000000001</v>
      </c>
      <c r="F57" s="235"/>
      <c r="G57" s="236">
        <f>ROUND(E57*F57,2)</f>
        <v>0</v>
      </c>
      <c r="H57" s="235"/>
      <c r="I57" s="236">
        <f>ROUND(E57*H57,2)</f>
        <v>0</v>
      </c>
      <c r="J57" s="235"/>
      <c r="K57" s="236">
        <f>ROUND(E57*J57,2)</f>
        <v>0</v>
      </c>
      <c r="L57" s="236">
        <v>21</v>
      </c>
      <c r="M57" s="236">
        <f>G57*(1+L57/100)</f>
        <v>0</v>
      </c>
      <c r="N57" s="236">
        <v>0.17599999999999999</v>
      </c>
      <c r="O57" s="236">
        <f>ROUND(E57*N57,2)</f>
        <v>4.5999999999999996</v>
      </c>
      <c r="P57" s="236">
        <v>0</v>
      </c>
      <c r="Q57" s="236">
        <f>ROUND(E57*P57,2)</f>
        <v>0</v>
      </c>
      <c r="R57" s="236"/>
      <c r="S57" s="236"/>
      <c r="T57" s="237">
        <v>0</v>
      </c>
      <c r="U57" s="236">
        <f>ROUND(E57*T57,2)</f>
        <v>0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154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>
        <v>26</v>
      </c>
      <c r="B58" s="224" t="s">
        <v>177</v>
      </c>
      <c r="C58" s="272" t="s">
        <v>178</v>
      </c>
      <c r="D58" s="226" t="s">
        <v>103</v>
      </c>
      <c r="E58" s="230">
        <v>617.10050000000001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6">
        <v>0.27994000000000002</v>
      </c>
      <c r="O58" s="236">
        <f>ROUND(E58*N58,2)</f>
        <v>172.75</v>
      </c>
      <c r="P58" s="236">
        <v>0</v>
      </c>
      <c r="Q58" s="236">
        <f>ROUND(E58*P58,2)</f>
        <v>0</v>
      </c>
      <c r="R58" s="236"/>
      <c r="S58" s="236"/>
      <c r="T58" s="237">
        <v>2.5999999999999999E-2</v>
      </c>
      <c r="U58" s="236">
        <f>ROUND(E58*T58,2)</f>
        <v>16.04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104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18">
        <v>27</v>
      </c>
      <c r="B59" s="224" t="s">
        <v>179</v>
      </c>
      <c r="C59" s="272" t="s">
        <v>180</v>
      </c>
      <c r="D59" s="226" t="s">
        <v>103</v>
      </c>
      <c r="E59" s="230">
        <v>617.10050000000001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6">
        <v>5.5449999999999999E-2</v>
      </c>
      <c r="O59" s="236">
        <f>ROUND(E59*N59,2)</f>
        <v>34.22</v>
      </c>
      <c r="P59" s="236">
        <v>0</v>
      </c>
      <c r="Q59" s="236">
        <f>ROUND(E59*P59,2)</f>
        <v>0</v>
      </c>
      <c r="R59" s="236"/>
      <c r="S59" s="236"/>
      <c r="T59" s="237">
        <v>0.442</v>
      </c>
      <c r="U59" s="236">
        <f>ROUND(E59*T59,2)</f>
        <v>272.76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104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18">
        <v>28</v>
      </c>
      <c r="B60" s="224" t="s">
        <v>181</v>
      </c>
      <c r="C60" s="272" t="s">
        <v>182</v>
      </c>
      <c r="D60" s="226" t="s">
        <v>103</v>
      </c>
      <c r="E60" s="230">
        <v>617.10050000000001</v>
      </c>
      <c r="F60" s="235"/>
      <c r="G60" s="236">
        <f>ROUND(E60*F60,2)</f>
        <v>0</v>
      </c>
      <c r="H60" s="235"/>
      <c r="I60" s="236">
        <f>ROUND(E60*H60,2)</f>
        <v>0</v>
      </c>
      <c r="J60" s="235"/>
      <c r="K60" s="236">
        <f>ROUND(E60*J60,2)</f>
        <v>0</v>
      </c>
      <c r="L60" s="236">
        <v>21</v>
      </c>
      <c r="M60" s="236">
        <f>G60*(1+L60/100)</f>
        <v>0</v>
      </c>
      <c r="N60" s="236">
        <v>0.13100000000000001</v>
      </c>
      <c r="O60" s="236">
        <f>ROUND(E60*N60,2)</f>
        <v>80.84</v>
      </c>
      <c r="P60" s="236">
        <v>0</v>
      </c>
      <c r="Q60" s="236">
        <f>ROUND(E60*P60,2)</f>
        <v>0</v>
      </c>
      <c r="R60" s="236"/>
      <c r="S60" s="236"/>
      <c r="T60" s="237">
        <v>0</v>
      </c>
      <c r="U60" s="236">
        <f>ROUND(E60*T60,2)</f>
        <v>0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154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>
        <v>29</v>
      </c>
      <c r="B61" s="224" t="s">
        <v>183</v>
      </c>
      <c r="C61" s="272" t="s">
        <v>184</v>
      </c>
      <c r="D61" s="226" t="s">
        <v>103</v>
      </c>
      <c r="E61" s="230">
        <v>344.98110000000003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6">
        <v>0.37080000000000002</v>
      </c>
      <c r="O61" s="236">
        <f>ROUND(E61*N61,2)</f>
        <v>127.92</v>
      </c>
      <c r="P61" s="236">
        <v>0</v>
      </c>
      <c r="Q61" s="236">
        <f>ROUND(E61*P61,2)</f>
        <v>0</v>
      </c>
      <c r="R61" s="236"/>
      <c r="S61" s="236"/>
      <c r="T61" s="237">
        <v>2.9000000000000001E-2</v>
      </c>
      <c r="U61" s="236">
        <f>ROUND(E61*T61,2)</f>
        <v>10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104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>
        <v>30</v>
      </c>
      <c r="B62" s="224" t="s">
        <v>185</v>
      </c>
      <c r="C62" s="272" t="s">
        <v>186</v>
      </c>
      <c r="D62" s="226" t="s">
        <v>103</v>
      </c>
      <c r="E62" s="230">
        <v>344.98110000000003</v>
      </c>
      <c r="F62" s="235"/>
      <c r="G62" s="236">
        <f>ROUND(E62*F62,2)</f>
        <v>0</v>
      </c>
      <c r="H62" s="235"/>
      <c r="I62" s="236">
        <f>ROUND(E62*H62,2)</f>
        <v>0</v>
      </c>
      <c r="J62" s="235"/>
      <c r="K62" s="236">
        <f>ROUND(E62*J62,2)</f>
        <v>0</v>
      </c>
      <c r="L62" s="236">
        <v>21</v>
      </c>
      <c r="M62" s="236">
        <f>G62*(1+L62/100)</f>
        <v>0</v>
      </c>
      <c r="N62" s="236">
        <v>0.29160000000000003</v>
      </c>
      <c r="O62" s="236">
        <f>ROUND(E62*N62,2)</f>
        <v>100.6</v>
      </c>
      <c r="P62" s="236">
        <v>0</v>
      </c>
      <c r="Q62" s="236">
        <f>ROUND(E62*P62,2)</f>
        <v>0</v>
      </c>
      <c r="R62" s="236"/>
      <c r="S62" s="236"/>
      <c r="T62" s="237">
        <v>2.5999999999999999E-2</v>
      </c>
      <c r="U62" s="236">
        <f>ROUND(E62*T62,2)</f>
        <v>8.9700000000000006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104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18">
        <v>31</v>
      </c>
      <c r="B63" s="224" t="s">
        <v>187</v>
      </c>
      <c r="C63" s="272" t="s">
        <v>188</v>
      </c>
      <c r="D63" s="226" t="s">
        <v>103</v>
      </c>
      <c r="E63" s="230">
        <v>344.98110000000003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0.126</v>
      </c>
      <c r="O63" s="236">
        <f>ROUND(E63*N63,2)</f>
        <v>43.47</v>
      </c>
      <c r="P63" s="236">
        <v>0</v>
      </c>
      <c r="Q63" s="236">
        <f>ROUND(E63*P63,2)</f>
        <v>0</v>
      </c>
      <c r="R63" s="236"/>
      <c r="S63" s="236"/>
      <c r="T63" s="237">
        <v>2.4E-2</v>
      </c>
      <c r="U63" s="236">
        <f>ROUND(E63*T63,2)</f>
        <v>8.2799999999999994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104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ht="22.5" outlineLevel="1" x14ac:dyDescent="0.2">
      <c r="A64" s="218">
        <v>32</v>
      </c>
      <c r="B64" s="224" t="s">
        <v>189</v>
      </c>
      <c r="C64" s="272" t="s">
        <v>190</v>
      </c>
      <c r="D64" s="226" t="s">
        <v>191</v>
      </c>
      <c r="E64" s="230">
        <v>25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6">
        <v>0.25207000000000002</v>
      </c>
      <c r="O64" s="236">
        <f>ROUND(E64*N64,2)</f>
        <v>6.3</v>
      </c>
      <c r="P64" s="236">
        <v>0</v>
      </c>
      <c r="Q64" s="236">
        <f>ROUND(E64*P64,2)</f>
        <v>0</v>
      </c>
      <c r="R64" s="236"/>
      <c r="S64" s="236"/>
      <c r="T64" s="237">
        <v>0.64159999999999995</v>
      </c>
      <c r="U64" s="236">
        <f>ROUND(E64*T64,2)</f>
        <v>16.04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104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18"/>
      <c r="B65" s="224"/>
      <c r="C65" s="273" t="s">
        <v>192</v>
      </c>
      <c r="D65" s="227"/>
      <c r="E65" s="231">
        <v>3.5</v>
      </c>
      <c r="F65" s="236"/>
      <c r="G65" s="236"/>
      <c r="H65" s="236"/>
      <c r="I65" s="236"/>
      <c r="J65" s="236"/>
      <c r="K65" s="236"/>
      <c r="L65" s="236"/>
      <c r="M65" s="236"/>
      <c r="N65" s="236"/>
      <c r="O65" s="236"/>
      <c r="P65" s="236"/>
      <c r="Q65" s="236"/>
      <c r="R65" s="236"/>
      <c r="S65" s="236"/>
      <c r="T65" s="237"/>
      <c r="U65" s="236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111</v>
      </c>
      <c r="AF65" s="217">
        <v>0</v>
      </c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18"/>
      <c r="B66" s="224"/>
      <c r="C66" s="273" t="s">
        <v>193</v>
      </c>
      <c r="D66" s="227"/>
      <c r="E66" s="231">
        <v>13</v>
      </c>
      <c r="F66" s="236"/>
      <c r="G66" s="236"/>
      <c r="H66" s="236"/>
      <c r="I66" s="236"/>
      <c r="J66" s="236"/>
      <c r="K66" s="236"/>
      <c r="L66" s="236"/>
      <c r="M66" s="236"/>
      <c r="N66" s="236"/>
      <c r="O66" s="236"/>
      <c r="P66" s="236"/>
      <c r="Q66" s="236"/>
      <c r="R66" s="236"/>
      <c r="S66" s="236"/>
      <c r="T66" s="237"/>
      <c r="U66" s="236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111</v>
      </c>
      <c r="AF66" s="217">
        <v>0</v>
      </c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18"/>
      <c r="B67" s="224"/>
      <c r="C67" s="273" t="s">
        <v>194</v>
      </c>
      <c r="D67" s="227"/>
      <c r="E67" s="231">
        <v>8.5</v>
      </c>
      <c r="F67" s="236"/>
      <c r="G67" s="236"/>
      <c r="H67" s="236"/>
      <c r="I67" s="236"/>
      <c r="J67" s="236"/>
      <c r="K67" s="236"/>
      <c r="L67" s="236"/>
      <c r="M67" s="236"/>
      <c r="N67" s="236"/>
      <c r="O67" s="236"/>
      <c r="P67" s="236"/>
      <c r="Q67" s="236"/>
      <c r="R67" s="236"/>
      <c r="S67" s="236"/>
      <c r="T67" s="237"/>
      <c r="U67" s="236"/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111</v>
      </c>
      <c r="AF67" s="217">
        <v>0</v>
      </c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ht="33.75" outlineLevel="1" x14ac:dyDescent="0.2">
      <c r="A68" s="218">
        <v>33</v>
      </c>
      <c r="B68" s="224" t="s">
        <v>195</v>
      </c>
      <c r="C68" s="272" t="s">
        <v>196</v>
      </c>
      <c r="D68" s="226" t="s">
        <v>197</v>
      </c>
      <c r="E68" s="230">
        <v>25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6">
        <v>0.54600000000000004</v>
      </c>
      <c r="O68" s="236">
        <f>ROUND(E68*N68,2)</f>
        <v>13.65</v>
      </c>
      <c r="P68" s="236">
        <v>0</v>
      </c>
      <c r="Q68" s="236">
        <f>ROUND(E68*P68,2)</f>
        <v>0</v>
      </c>
      <c r="R68" s="236"/>
      <c r="S68" s="236"/>
      <c r="T68" s="237">
        <v>0.24782000000000001</v>
      </c>
      <c r="U68" s="236">
        <f>ROUND(E68*T68,2)</f>
        <v>6.2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104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18"/>
      <c r="B69" s="224"/>
      <c r="C69" s="273" t="s">
        <v>198</v>
      </c>
      <c r="D69" s="227"/>
      <c r="E69" s="231">
        <v>8.5</v>
      </c>
      <c r="F69" s="236"/>
      <c r="G69" s="236"/>
      <c r="H69" s="236"/>
      <c r="I69" s="236"/>
      <c r="J69" s="236"/>
      <c r="K69" s="236"/>
      <c r="L69" s="236"/>
      <c r="M69" s="236"/>
      <c r="N69" s="236"/>
      <c r="O69" s="236"/>
      <c r="P69" s="236"/>
      <c r="Q69" s="236"/>
      <c r="R69" s="236"/>
      <c r="S69" s="236"/>
      <c r="T69" s="237"/>
      <c r="U69" s="236"/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111</v>
      </c>
      <c r="AF69" s="217">
        <v>0</v>
      </c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18"/>
      <c r="B70" s="224"/>
      <c r="C70" s="273" t="s">
        <v>199</v>
      </c>
      <c r="D70" s="227"/>
      <c r="E70" s="231">
        <v>3.5</v>
      </c>
      <c r="F70" s="236"/>
      <c r="G70" s="236"/>
      <c r="H70" s="236"/>
      <c r="I70" s="236"/>
      <c r="J70" s="236"/>
      <c r="K70" s="236"/>
      <c r="L70" s="236"/>
      <c r="M70" s="236"/>
      <c r="N70" s="236"/>
      <c r="O70" s="236"/>
      <c r="P70" s="236"/>
      <c r="Q70" s="236"/>
      <c r="R70" s="236"/>
      <c r="S70" s="236"/>
      <c r="T70" s="237"/>
      <c r="U70" s="236"/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111</v>
      </c>
      <c r="AF70" s="217">
        <v>0</v>
      </c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18"/>
      <c r="B71" s="224"/>
      <c r="C71" s="273" t="s">
        <v>200</v>
      </c>
      <c r="D71" s="227"/>
      <c r="E71" s="231">
        <v>13</v>
      </c>
      <c r="F71" s="236"/>
      <c r="G71" s="236"/>
      <c r="H71" s="236"/>
      <c r="I71" s="236"/>
      <c r="J71" s="236"/>
      <c r="K71" s="236"/>
      <c r="L71" s="236"/>
      <c r="M71" s="236"/>
      <c r="N71" s="236"/>
      <c r="O71" s="236"/>
      <c r="P71" s="236"/>
      <c r="Q71" s="236"/>
      <c r="R71" s="236"/>
      <c r="S71" s="236"/>
      <c r="T71" s="237"/>
      <c r="U71" s="236"/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111</v>
      </c>
      <c r="AF71" s="217">
        <v>0</v>
      </c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18">
        <v>34</v>
      </c>
      <c r="B72" s="224" t="s">
        <v>201</v>
      </c>
      <c r="C72" s="272" t="s">
        <v>202</v>
      </c>
      <c r="D72" s="226" t="s">
        <v>109</v>
      </c>
      <c r="E72" s="230">
        <v>15.603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0</v>
      </c>
      <c r="O72" s="236">
        <f>ROUND(E72*N72,2)</f>
        <v>0</v>
      </c>
      <c r="P72" s="236">
        <v>0</v>
      </c>
      <c r="Q72" s="236">
        <f>ROUND(E72*P72,2)</f>
        <v>0</v>
      </c>
      <c r="R72" s="236"/>
      <c r="S72" s="236"/>
      <c r="T72" s="237">
        <v>0.96</v>
      </c>
      <c r="U72" s="236">
        <f>ROUND(E72*T72,2)</f>
        <v>14.98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104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18"/>
      <c r="B73" s="224"/>
      <c r="C73" s="273" t="s">
        <v>203</v>
      </c>
      <c r="D73" s="227"/>
      <c r="E73" s="231">
        <v>15.603</v>
      </c>
      <c r="F73" s="236"/>
      <c r="G73" s="236"/>
      <c r="H73" s="236"/>
      <c r="I73" s="236"/>
      <c r="J73" s="236"/>
      <c r="K73" s="236"/>
      <c r="L73" s="236"/>
      <c r="M73" s="236"/>
      <c r="N73" s="236"/>
      <c r="O73" s="236"/>
      <c r="P73" s="236"/>
      <c r="Q73" s="236"/>
      <c r="R73" s="236"/>
      <c r="S73" s="236"/>
      <c r="T73" s="237"/>
      <c r="U73" s="236"/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111</v>
      </c>
      <c r="AF73" s="217">
        <v>0</v>
      </c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x14ac:dyDescent="0.2">
      <c r="A74" s="219" t="s">
        <v>99</v>
      </c>
      <c r="B74" s="225" t="s">
        <v>63</v>
      </c>
      <c r="C74" s="274" t="s">
        <v>64</v>
      </c>
      <c r="D74" s="228"/>
      <c r="E74" s="232"/>
      <c r="F74" s="238"/>
      <c r="G74" s="238">
        <f>SUMIF(AE75:AE76,"&lt;&gt;NOR",G75:G76)</f>
        <v>0</v>
      </c>
      <c r="H74" s="238"/>
      <c r="I74" s="238">
        <f>SUM(I75:I76)</f>
        <v>0</v>
      </c>
      <c r="J74" s="238"/>
      <c r="K74" s="238">
        <f>SUM(K75:K76)</f>
        <v>0</v>
      </c>
      <c r="L74" s="238"/>
      <c r="M74" s="238">
        <f>SUM(M75:M76)</f>
        <v>0</v>
      </c>
      <c r="N74" s="238"/>
      <c r="O74" s="238">
        <f>SUM(O75:O76)</f>
        <v>1.54</v>
      </c>
      <c r="P74" s="238"/>
      <c r="Q74" s="238">
        <f>SUM(Q75:Q76)</f>
        <v>0</v>
      </c>
      <c r="R74" s="238"/>
      <c r="S74" s="238"/>
      <c r="T74" s="239"/>
      <c r="U74" s="238">
        <f>SUM(U75:U76)</f>
        <v>25.34</v>
      </c>
      <c r="AE74" t="s">
        <v>100</v>
      </c>
    </row>
    <row r="75" spans="1:60" ht="22.5" outlineLevel="1" x14ac:dyDescent="0.2">
      <c r="A75" s="218">
        <v>35</v>
      </c>
      <c r="B75" s="224" t="s">
        <v>204</v>
      </c>
      <c r="C75" s="272" t="s">
        <v>205</v>
      </c>
      <c r="D75" s="226" t="s">
        <v>197</v>
      </c>
      <c r="E75" s="230">
        <v>15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0.10236000000000001</v>
      </c>
      <c r="O75" s="236">
        <f>ROUND(E75*N75,2)</f>
        <v>1.54</v>
      </c>
      <c r="P75" s="236">
        <v>0</v>
      </c>
      <c r="Q75" s="236">
        <f>ROUND(E75*P75,2)</f>
        <v>0</v>
      </c>
      <c r="R75" s="236"/>
      <c r="S75" s="236"/>
      <c r="T75" s="237">
        <v>1.6890000000000001</v>
      </c>
      <c r="U75" s="236">
        <f>ROUND(E75*T75,2)</f>
        <v>25.34</v>
      </c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104</v>
      </c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18"/>
      <c r="B76" s="224"/>
      <c r="C76" s="273" t="s">
        <v>206</v>
      </c>
      <c r="D76" s="227"/>
      <c r="E76" s="231">
        <v>15</v>
      </c>
      <c r="F76" s="236"/>
      <c r="G76" s="236"/>
      <c r="H76" s="236"/>
      <c r="I76" s="236"/>
      <c r="J76" s="236"/>
      <c r="K76" s="236"/>
      <c r="L76" s="236"/>
      <c r="M76" s="236"/>
      <c r="N76" s="236"/>
      <c r="O76" s="236"/>
      <c r="P76" s="236"/>
      <c r="Q76" s="236"/>
      <c r="R76" s="236"/>
      <c r="S76" s="236"/>
      <c r="T76" s="237"/>
      <c r="U76" s="236"/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111</v>
      </c>
      <c r="AF76" s="217">
        <v>0</v>
      </c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x14ac:dyDescent="0.2">
      <c r="A77" s="219" t="s">
        <v>99</v>
      </c>
      <c r="B77" s="225" t="s">
        <v>65</v>
      </c>
      <c r="C77" s="274" t="s">
        <v>66</v>
      </c>
      <c r="D77" s="228"/>
      <c r="E77" s="232"/>
      <c r="F77" s="238"/>
      <c r="G77" s="238">
        <f>SUMIF(AE78:AE101,"&lt;&gt;NOR",G78:G101)</f>
        <v>0</v>
      </c>
      <c r="H77" s="238"/>
      <c r="I77" s="238">
        <f>SUM(I78:I101)</f>
        <v>0</v>
      </c>
      <c r="J77" s="238"/>
      <c r="K77" s="238">
        <f>SUM(K78:K101)</f>
        <v>0</v>
      </c>
      <c r="L77" s="238"/>
      <c r="M77" s="238">
        <f>SUM(M78:M101)</f>
        <v>0</v>
      </c>
      <c r="N77" s="238"/>
      <c r="O77" s="238">
        <f>SUM(O78:O101)</f>
        <v>209.25</v>
      </c>
      <c r="P77" s="238"/>
      <c r="Q77" s="238">
        <f>SUM(Q78:Q101)</f>
        <v>0</v>
      </c>
      <c r="R77" s="238"/>
      <c r="S77" s="238"/>
      <c r="T77" s="239"/>
      <c r="U77" s="238">
        <f>SUM(U78:U101)</f>
        <v>256.16000000000003</v>
      </c>
      <c r="AE77" t="s">
        <v>100</v>
      </c>
    </row>
    <row r="78" spans="1:60" ht="22.5" outlineLevel="1" x14ac:dyDescent="0.2">
      <c r="A78" s="218">
        <v>36</v>
      </c>
      <c r="B78" s="224" t="s">
        <v>207</v>
      </c>
      <c r="C78" s="272" t="s">
        <v>208</v>
      </c>
      <c r="D78" s="226" t="s">
        <v>191</v>
      </c>
      <c r="E78" s="230">
        <v>630.91229999999996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6">
        <v>0.24553</v>
      </c>
      <c r="O78" s="236">
        <f>ROUND(E78*N78,2)</f>
        <v>154.91</v>
      </c>
      <c r="P78" s="236">
        <v>0</v>
      </c>
      <c r="Q78" s="236">
        <f>ROUND(E78*P78,2)</f>
        <v>0</v>
      </c>
      <c r="R78" s="236"/>
      <c r="S78" s="236"/>
      <c r="T78" s="237">
        <v>0.27200000000000002</v>
      </c>
      <c r="U78" s="236">
        <f>ROUND(E78*T78,2)</f>
        <v>171.61</v>
      </c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104</v>
      </c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18"/>
      <c r="B79" s="224"/>
      <c r="C79" s="275" t="s">
        <v>209</v>
      </c>
      <c r="D79" s="229"/>
      <c r="E79" s="233"/>
      <c r="F79" s="240"/>
      <c r="G79" s="241"/>
      <c r="H79" s="236"/>
      <c r="I79" s="236"/>
      <c r="J79" s="236"/>
      <c r="K79" s="236"/>
      <c r="L79" s="236"/>
      <c r="M79" s="236"/>
      <c r="N79" s="236"/>
      <c r="O79" s="236"/>
      <c r="P79" s="236"/>
      <c r="Q79" s="236"/>
      <c r="R79" s="236"/>
      <c r="S79" s="236"/>
      <c r="T79" s="237"/>
      <c r="U79" s="236"/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210</v>
      </c>
      <c r="AF79" s="217"/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20" t="str">
        <f>C79</f>
        <v>Z toho bude 145,00m osazeno na výšku 0,05m</v>
      </c>
      <c r="BB79" s="217"/>
      <c r="BC79" s="217"/>
      <c r="BD79" s="217"/>
      <c r="BE79" s="217"/>
      <c r="BF79" s="217"/>
      <c r="BG79" s="217"/>
      <c r="BH79" s="217"/>
    </row>
    <row r="80" spans="1:60" ht="22.5" outlineLevel="1" x14ac:dyDescent="0.2">
      <c r="A80" s="218"/>
      <c r="B80" s="224"/>
      <c r="C80" s="273" t="s">
        <v>211</v>
      </c>
      <c r="D80" s="227"/>
      <c r="E80" s="231">
        <v>240.65629999999999</v>
      </c>
      <c r="F80" s="236"/>
      <c r="G80" s="236"/>
      <c r="H80" s="236"/>
      <c r="I80" s="236"/>
      <c r="J80" s="236"/>
      <c r="K80" s="236"/>
      <c r="L80" s="236"/>
      <c r="M80" s="236"/>
      <c r="N80" s="236"/>
      <c r="O80" s="236"/>
      <c r="P80" s="236"/>
      <c r="Q80" s="236"/>
      <c r="R80" s="236"/>
      <c r="S80" s="236"/>
      <c r="T80" s="237"/>
      <c r="U80" s="236"/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111</v>
      </c>
      <c r="AF80" s="217">
        <v>0</v>
      </c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18"/>
      <c r="B81" s="224"/>
      <c r="C81" s="273" t="s">
        <v>212</v>
      </c>
      <c r="D81" s="227"/>
      <c r="E81" s="231">
        <v>245.3417</v>
      </c>
      <c r="F81" s="236"/>
      <c r="G81" s="236"/>
      <c r="H81" s="236"/>
      <c r="I81" s="236"/>
      <c r="J81" s="236"/>
      <c r="K81" s="236"/>
      <c r="L81" s="236"/>
      <c r="M81" s="236"/>
      <c r="N81" s="236"/>
      <c r="O81" s="236"/>
      <c r="P81" s="236"/>
      <c r="Q81" s="236"/>
      <c r="R81" s="236"/>
      <c r="S81" s="236"/>
      <c r="T81" s="237"/>
      <c r="U81" s="236"/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111</v>
      </c>
      <c r="AF81" s="217">
        <v>0</v>
      </c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ht="22.5" outlineLevel="1" x14ac:dyDescent="0.2">
      <c r="A82" s="218"/>
      <c r="B82" s="224"/>
      <c r="C82" s="273" t="s">
        <v>213</v>
      </c>
      <c r="D82" s="227"/>
      <c r="E82" s="231">
        <v>99.914299999999997</v>
      </c>
      <c r="F82" s="236"/>
      <c r="G82" s="236"/>
      <c r="H82" s="236"/>
      <c r="I82" s="236"/>
      <c r="J82" s="236"/>
      <c r="K82" s="236"/>
      <c r="L82" s="236"/>
      <c r="M82" s="236"/>
      <c r="N82" s="236"/>
      <c r="O82" s="236"/>
      <c r="P82" s="236"/>
      <c r="Q82" s="236"/>
      <c r="R82" s="236"/>
      <c r="S82" s="236"/>
      <c r="T82" s="237"/>
      <c r="U82" s="236"/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111</v>
      </c>
      <c r="AF82" s="217">
        <v>0</v>
      </c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18"/>
      <c r="B83" s="224"/>
      <c r="C83" s="273" t="s">
        <v>214</v>
      </c>
      <c r="D83" s="227"/>
      <c r="E83" s="231">
        <v>45</v>
      </c>
      <c r="F83" s="236"/>
      <c r="G83" s="236"/>
      <c r="H83" s="236"/>
      <c r="I83" s="236"/>
      <c r="J83" s="236"/>
      <c r="K83" s="236"/>
      <c r="L83" s="236"/>
      <c r="M83" s="236"/>
      <c r="N83" s="236"/>
      <c r="O83" s="236"/>
      <c r="P83" s="236"/>
      <c r="Q83" s="236"/>
      <c r="R83" s="236"/>
      <c r="S83" s="236"/>
      <c r="T83" s="237"/>
      <c r="U83" s="236"/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111</v>
      </c>
      <c r="AF83" s="217">
        <v>0</v>
      </c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ht="22.5" outlineLevel="1" x14ac:dyDescent="0.2">
      <c r="A84" s="218">
        <v>37</v>
      </c>
      <c r="B84" s="224" t="s">
        <v>215</v>
      </c>
      <c r="C84" s="272" t="s">
        <v>216</v>
      </c>
      <c r="D84" s="226" t="s">
        <v>191</v>
      </c>
      <c r="E84" s="230">
        <v>190.62139999999999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6">
        <v>0.11221</v>
      </c>
      <c r="O84" s="236">
        <f>ROUND(E84*N84,2)</f>
        <v>21.39</v>
      </c>
      <c r="P84" s="236">
        <v>0</v>
      </c>
      <c r="Q84" s="236">
        <f>ROUND(E84*P84,2)</f>
        <v>0</v>
      </c>
      <c r="R84" s="236"/>
      <c r="S84" s="236"/>
      <c r="T84" s="237">
        <v>0.14000000000000001</v>
      </c>
      <c r="U84" s="236">
        <f>ROUND(E84*T84,2)</f>
        <v>26.69</v>
      </c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104</v>
      </c>
      <c r="AF84" s="217"/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18"/>
      <c r="B85" s="224"/>
      <c r="C85" s="273" t="s">
        <v>217</v>
      </c>
      <c r="D85" s="227"/>
      <c r="E85" s="231">
        <v>190.62139999999999</v>
      </c>
      <c r="F85" s="236"/>
      <c r="G85" s="236"/>
      <c r="H85" s="236"/>
      <c r="I85" s="236"/>
      <c r="J85" s="236"/>
      <c r="K85" s="236"/>
      <c r="L85" s="236"/>
      <c r="M85" s="236"/>
      <c r="N85" s="236"/>
      <c r="O85" s="236"/>
      <c r="P85" s="236"/>
      <c r="Q85" s="236"/>
      <c r="R85" s="236"/>
      <c r="S85" s="236"/>
      <c r="T85" s="237"/>
      <c r="U85" s="236"/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111</v>
      </c>
      <c r="AF85" s="217">
        <v>0</v>
      </c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18">
        <v>38</v>
      </c>
      <c r="B86" s="224" t="s">
        <v>218</v>
      </c>
      <c r="C86" s="272" t="s">
        <v>219</v>
      </c>
      <c r="D86" s="226" t="s">
        <v>197</v>
      </c>
      <c r="E86" s="230">
        <v>381.24279999999999</v>
      </c>
      <c r="F86" s="235"/>
      <c r="G86" s="236">
        <f>ROUND(E86*F86,2)</f>
        <v>0</v>
      </c>
      <c r="H86" s="235"/>
      <c r="I86" s="236">
        <f>ROUND(E86*H86,2)</f>
        <v>0</v>
      </c>
      <c r="J86" s="235"/>
      <c r="K86" s="236">
        <f>ROUND(E86*J86,2)</f>
        <v>0</v>
      </c>
      <c r="L86" s="236">
        <v>21</v>
      </c>
      <c r="M86" s="236">
        <f>G86*(1+L86/100)</f>
        <v>0</v>
      </c>
      <c r="N86" s="236">
        <v>0.02</v>
      </c>
      <c r="O86" s="236">
        <f>ROUND(E86*N86,2)</f>
        <v>7.62</v>
      </c>
      <c r="P86" s="236">
        <v>0</v>
      </c>
      <c r="Q86" s="236">
        <f>ROUND(E86*P86,2)</f>
        <v>0</v>
      </c>
      <c r="R86" s="236"/>
      <c r="S86" s="236"/>
      <c r="T86" s="237">
        <v>0</v>
      </c>
      <c r="U86" s="236">
        <f>ROUND(E86*T86,2)</f>
        <v>0</v>
      </c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154</v>
      </c>
      <c r="AF86" s="217"/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18"/>
      <c r="B87" s="224"/>
      <c r="C87" s="273" t="s">
        <v>220</v>
      </c>
      <c r="D87" s="227"/>
      <c r="E87" s="231">
        <v>381.24279999999999</v>
      </c>
      <c r="F87" s="236"/>
      <c r="G87" s="236"/>
      <c r="H87" s="236"/>
      <c r="I87" s="236"/>
      <c r="J87" s="236"/>
      <c r="K87" s="236"/>
      <c r="L87" s="236"/>
      <c r="M87" s="236"/>
      <c r="N87" s="236"/>
      <c r="O87" s="236"/>
      <c r="P87" s="236"/>
      <c r="Q87" s="236"/>
      <c r="R87" s="236"/>
      <c r="S87" s="236"/>
      <c r="T87" s="237"/>
      <c r="U87" s="236"/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111</v>
      </c>
      <c r="AF87" s="217">
        <v>0</v>
      </c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18">
        <v>39</v>
      </c>
      <c r="B88" s="224" t="s">
        <v>221</v>
      </c>
      <c r="C88" s="272" t="s">
        <v>222</v>
      </c>
      <c r="D88" s="226" t="s">
        <v>197</v>
      </c>
      <c r="E88" s="230">
        <v>2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0.1125</v>
      </c>
      <c r="O88" s="236">
        <f>ROUND(E88*N88,2)</f>
        <v>0.23</v>
      </c>
      <c r="P88" s="236">
        <v>0</v>
      </c>
      <c r="Q88" s="236">
        <f>ROUND(E88*P88,2)</f>
        <v>0</v>
      </c>
      <c r="R88" s="236"/>
      <c r="S88" s="236"/>
      <c r="T88" s="237">
        <v>0.91800000000000004</v>
      </c>
      <c r="U88" s="236">
        <f>ROUND(E88*T88,2)</f>
        <v>1.84</v>
      </c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104</v>
      </c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ht="22.5" outlineLevel="1" x14ac:dyDescent="0.2">
      <c r="A89" s="218">
        <v>40</v>
      </c>
      <c r="B89" s="224" t="s">
        <v>223</v>
      </c>
      <c r="C89" s="272" t="s">
        <v>224</v>
      </c>
      <c r="D89" s="226" t="s">
        <v>197</v>
      </c>
      <c r="E89" s="230">
        <v>4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6">
        <v>0</v>
      </c>
      <c r="O89" s="236">
        <f>ROUND(E89*N89,2)</f>
        <v>0</v>
      </c>
      <c r="P89" s="236">
        <v>0</v>
      </c>
      <c r="Q89" s="236">
        <f>ROUND(E89*P89,2)</f>
        <v>0</v>
      </c>
      <c r="R89" s="236"/>
      <c r="S89" s="236"/>
      <c r="T89" s="237">
        <v>0.2</v>
      </c>
      <c r="U89" s="236">
        <f>ROUND(E89*T89,2)</f>
        <v>0.8</v>
      </c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104</v>
      </c>
      <c r="AF89" s="217"/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18">
        <v>41</v>
      </c>
      <c r="B90" s="224" t="s">
        <v>225</v>
      </c>
      <c r="C90" s="272" t="s">
        <v>226</v>
      </c>
      <c r="D90" s="226" t="s">
        <v>197</v>
      </c>
      <c r="E90" s="230">
        <v>2</v>
      </c>
      <c r="F90" s="235"/>
      <c r="G90" s="236">
        <f>ROUND(E90*F90,2)</f>
        <v>0</v>
      </c>
      <c r="H90" s="235"/>
      <c r="I90" s="236">
        <f>ROUND(E90*H90,2)</f>
        <v>0</v>
      </c>
      <c r="J90" s="235"/>
      <c r="K90" s="236">
        <f>ROUND(E90*J90,2)</f>
        <v>0</v>
      </c>
      <c r="L90" s="236">
        <v>21</v>
      </c>
      <c r="M90" s="236">
        <f>G90*(1+L90/100)</f>
        <v>0</v>
      </c>
      <c r="N90" s="236">
        <v>3.0000000000000001E-3</v>
      </c>
      <c r="O90" s="236">
        <f>ROUND(E90*N90,2)</f>
        <v>0.01</v>
      </c>
      <c r="P90" s="236">
        <v>0</v>
      </c>
      <c r="Q90" s="236">
        <f>ROUND(E90*P90,2)</f>
        <v>0</v>
      </c>
      <c r="R90" s="236"/>
      <c r="S90" s="236"/>
      <c r="T90" s="237">
        <v>0</v>
      </c>
      <c r="U90" s="236">
        <f>ROUND(E90*T90,2)</f>
        <v>0</v>
      </c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154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18">
        <v>42</v>
      </c>
      <c r="B91" s="224" t="s">
        <v>227</v>
      </c>
      <c r="C91" s="272" t="s">
        <v>228</v>
      </c>
      <c r="D91" s="226" t="s">
        <v>197</v>
      </c>
      <c r="E91" s="230">
        <v>2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6">
        <v>6.1000000000000004E-3</v>
      </c>
      <c r="O91" s="236">
        <f>ROUND(E91*N91,2)</f>
        <v>0.01</v>
      </c>
      <c r="P91" s="236">
        <v>0</v>
      </c>
      <c r="Q91" s="236">
        <f>ROUND(E91*P91,2)</f>
        <v>0</v>
      </c>
      <c r="R91" s="236"/>
      <c r="S91" s="236"/>
      <c r="T91" s="237">
        <v>0</v>
      </c>
      <c r="U91" s="236">
        <f>ROUND(E91*T91,2)</f>
        <v>0</v>
      </c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154</v>
      </c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">
      <c r="A92" s="218">
        <v>43</v>
      </c>
      <c r="B92" s="224" t="s">
        <v>229</v>
      </c>
      <c r="C92" s="272" t="s">
        <v>230</v>
      </c>
      <c r="D92" s="226" t="s">
        <v>197</v>
      </c>
      <c r="E92" s="230">
        <v>2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6">
        <v>1E-4</v>
      </c>
      <c r="O92" s="236">
        <f>ROUND(E92*N92,2)</f>
        <v>0</v>
      </c>
      <c r="P92" s="236">
        <v>0</v>
      </c>
      <c r="Q92" s="236">
        <f>ROUND(E92*P92,2)</f>
        <v>0</v>
      </c>
      <c r="R92" s="236"/>
      <c r="S92" s="236"/>
      <c r="T92" s="237">
        <v>0</v>
      </c>
      <c r="U92" s="236">
        <f>ROUND(E92*T92,2)</f>
        <v>0</v>
      </c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154</v>
      </c>
      <c r="AF92" s="217"/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18">
        <v>44</v>
      </c>
      <c r="B93" s="224" t="s">
        <v>231</v>
      </c>
      <c r="C93" s="272" t="s">
        <v>232</v>
      </c>
      <c r="D93" s="226" t="s">
        <v>197</v>
      </c>
      <c r="E93" s="230">
        <v>8</v>
      </c>
      <c r="F93" s="235"/>
      <c r="G93" s="236">
        <f>ROUND(E93*F93,2)</f>
        <v>0</v>
      </c>
      <c r="H93" s="235"/>
      <c r="I93" s="236">
        <f>ROUND(E93*H93,2)</f>
        <v>0</v>
      </c>
      <c r="J93" s="235"/>
      <c r="K93" s="236">
        <f>ROUND(E93*J93,2)</f>
        <v>0</v>
      </c>
      <c r="L93" s="236">
        <v>21</v>
      </c>
      <c r="M93" s="236">
        <f>G93*(1+L93/100)</f>
        <v>0</v>
      </c>
      <c r="N93" s="236">
        <v>4.0000000000000002E-4</v>
      </c>
      <c r="O93" s="236">
        <f>ROUND(E93*N93,2)</f>
        <v>0</v>
      </c>
      <c r="P93" s="236">
        <v>0</v>
      </c>
      <c r="Q93" s="236">
        <f>ROUND(E93*P93,2)</f>
        <v>0</v>
      </c>
      <c r="R93" s="236"/>
      <c r="S93" s="236"/>
      <c r="T93" s="237">
        <v>0</v>
      </c>
      <c r="U93" s="236">
        <f>ROUND(E93*T93,2)</f>
        <v>0</v>
      </c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154</v>
      </c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18">
        <v>45</v>
      </c>
      <c r="B94" s="224" t="s">
        <v>233</v>
      </c>
      <c r="C94" s="272" t="s">
        <v>234</v>
      </c>
      <c r="D94" s="226" t="s">
        <v>197</v>
      </c>
      <c r="E94" s="230">
        <v>4</v>
      </c>
      <c r="F94" s="235"/>
      <c r="G94" s="236">
        <f>ROUND(E94*F94,2)</f>
        <v>0</v>
      </c>
      <c r="H94" s="235"/>
      <c r="I94" s="236">
        <f>ROUND(E94*H94,2)</f>
        <v>0</v>
      </c>
      <c r="J94" s="235"/>
      <c r="K94" s="236">
        <f>ROUND(E94*J94,2)</f>
        <v>0</v>
      </c>
      <c r="L94" s="236">
        <v>21</v>
      </c>
      <c r="M94" s="236">
        <f>G94*(1+L94/100)</f>
        <v>0</v>
      </c>
      <c r="N94" s="236">
        <v>7.0000000000000001E-3</v>
      </c>
      <c r="O94" s="236">
        <f>ROUND(E94*N94,2)</f>
        <v>0.03</v>
      </c>
      <c r="P94" s="236">
        <v>0</v>
      </c>
      <c r="Q94" s="236">
        <f>ROUND(E94*P94,2)</f>
        <v>0</v>
      </c>
      <c r="R94" s="236"/>
      <c r="S94" s="236"/>
      <c r="T94" s="237">
        <v>0</v>
      </c>
      <c r="U94" s="236">
        <f>ROUND(E94*T94,2)</f>
        <v>0</v>
      </c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154</v>
      </c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18"/>
      <c r="B95" s="224"/>
      <c r="C95" s="275" t="s">
        <v>235</v>
      </c>
      <c r="D95" s="229"/>
      <c r="E95" s="233"/>
      <c r="F95" s="240"/>
      <c r="G95" s="241"/>
      <c r="H95" s="236"/>
      <c r="I95" s="236"/>
      <c r="J95" s="236"/>
      <c r="K95" s="236"/>
      <c r="L95" s="236"/>
      <c r="M95" s="236"/>
      <c r="N95" s="236"/>
      <c r="O95" s="236"/>
      <c r="P95" s="236"/>
      <c r="Q95" s="236"/>
      <c r="R95" s="236"/>
      <c r="S95" s="236"/>
      <c r="T95" s="237"/>
      <c r="U95" s="236"/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210</v>
      </c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20" t="str">
        <f>C95</f>
        <v>2x IP26a Obytná zóna</v>
      </c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18"/>
      <c r="B96" s="224"/>
      <c r="C96" s="275" t="s">
        <v>236</v>
      </c>
      <c r="D96" s="229"/>
      <c r="E96" s="233"/>
      <c r="F96" s="240"/>
      <c r="G96" s="241"/>
      <c r="H96" s="236"/>
      <c r="I96" s="236"/>
      <c r="J96" s="236"/>
      <c r="K96" s="236"/>
      <c r="L96" s="236"/>
      <c r="M96" s="236"/>
      <c r="N96" s="236"/>
      <c r="O96" s="236"/>
      <c r="P96" s="236"/>
      <c r="Q96" s="236"/>
      <c r="R96" s="236"/>
      <c r="S96" s="236"/>
      <c r="T96" s="237"/>
      <c r="U96" s="236"/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210</v>
      </c>
      <c r="AF96" s="217"/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20" t="str">
        <f>C96</f>
        <v>2x IP26b Konec obytné zóny</v>
      </c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18">
        <v>46</v>
      </c>
      <c r="B97" s="224" t="s">
        <v>237</v>
      </c>
      <c r="C97" s="272" t="s">
        <v>238</v>
      </c>
      <c r="D97" s="226" t="s">
        <v>191</v>
      </c>
      <c r="E97" s="230">
        <v>36.356299999999997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6">
        <v>0</v>
      </c>
      <c r="O97" s="236">
        <f>ROUND(E97*N97,2)</f>
        <v>0</v>
      </c>
      <c r="P97" s="236">
        <v>0</v>
      </c>
      <c r="Q97" s="236">
        <f>ROUND(E97*P97,2)</f>
        <v>0</v>
      </c>
      <c r="R97" s="236"/>
      <c r="S97" s="236"/>
      <c r="T97" s="237">
        <v>5.5E-2</v>
      </c>
      <c r="U97" s="236">
        <f>ROUND(E97*T97,2)</f>
        <v>2</v>
      </c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104</v>
      </c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18"/>
      <c r="B98" s="224"/>
      <c r="C98" s="273" t="s">
        <v>239</v>
      </c>
      <c r="D98" s="227"/>
      <c r="E98" s="231">
        <v>31.317399999999999</v>
      </c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6"/>
      <c r="Q98" s="236"/>
      <c r="R98" s="236"/>
      <c r="S98" s="236"/>
      <c r="T98" s="237"/>
      <c r="U98" s="236"/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111</v>
      </c>
      <c r="AF98" s="217">
        <v>0</v>
      </c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">
      <c r="A99" s="218"/>
      <c r="B99" s="224"/>
      <c r="C99" s="273" t="s">
        <v>240</v>
      </c>
      <c r="D99" s="227"/>
      <c r="E99" s="231">
        <v>5.0388999999999999</v>
      </c>
      <c r="F99" s="236"/>
      <c r="G99" s="236"/>
      <c r="H99" s="236"/>
      <c r="I99" s="236"/>
      <c r="J99" s="236"/>
      <c r="K99" s="236"/>
      <c r="L99" s="236"/>
      <c r="M99" s="236"/>
      <c r="N99" s="236"/>
      <c r="O99" s="236"/>
      <c r="P99" s="236"/>
      <c r="Q99" s="236"/>
      <c r="R99" s="236"/>
      <c r="S99" s="236"/>
      <c r="T99" s="237"/>
      <c r="U99" s="236"/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111</v>
      </c>
      <c r="AF99" s="217">
        <v>0</v>
      </c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18">
        <v>47</v>
      </c>
      <c r="B100" s="224" t="s">
        <v>241</v>
      </c>
      <c r="C100" s="272" t="s">
        <v>242</v>
      </c>
      <c r="D100" s="226" t="s">
        <v>191</v>
      </c>
      <c r="E100" s="230">
        <v>7.65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6">
        <v>0.62887000000000004</v>
      </c>
      <c r="O100" s="236">
        <f>ROUND(E100*N100,2)</f>
        <v>4.8099999999999996</v>
      </c>
      <c r="P100" s="236">
        <v>0</v>
      </c>
      <c r="Q100" s="236">
        <f>ROUND(E100*P100,2)</f>
        <v>0</v>
      </c>
      <c r="R100" s="236"/>
      <c r="S100" s="236"/>
      <c r="T100" s="237">
        <v>1.4350000000000001</v>
      </c>
      <c r="U100" s="236">
        <f>ROUND(E100*T100,2)</f>
        <v>10.98</v>
      </c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104</v>
      </c>
      <c r="AF100" s="217"/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18">
        <v>48</v>
      </c>
      <c r="B101" s="224" t="s">
        <v>243</v>
      </c>
      <c r="C101" s="272" t="s">
        <v>244</v>
      </c>
      <c r="D101" s="226" t="s">
        <v>197</v>
      </c>
      <c r="E101" s="230">
        <v>2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10.119300000000001</v>
      </c>
      <c r="O101" s="236">
        <f>ROUND(E101*N101,2)</f>
        <v>20.239999999999998</v>
      </c>
      <c r="P101" s="236">
        <v>0</v>
      </c>
      <c r="Q101" s="236">
        <f>ROUND(E101*P101,2)</f>
        <v>0</v>
      </c>
      <c r="R101" s="236"/>
      <c r="S101" s="236"/>
      <c r="T101" s="237">
        <v>21.120999999999999</v>
      </c>
      <c r="U101" s="236">
        <f>ROUND(E101*T101,2)</f>
        <v>42.24</v>
      </c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104</v>
      </c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x14ac:dyDescent="0.2">
      <c r="A102" s="219" t="s">
        <v>99</v>
      </c>
      <c r="B102" s="225" t="s">
        <v>67</v>
      </c>
      <c r="C102" s="274" t="s">
        <v>68</v>
      </c>
      <c r="D102" s="228"/>
      <c r="E102" s="232"/>
      <c r="F102" s="238"/>
      <c r="G102" s="238">
        <f>SUMIF(AE103:AE109,"&lt;&gt;NOR",G103:G109)</f>
        <v>0</v>
      </c>
      <c r="H102" s="238"/>
      <c r="I102" s="238">
        <f>SUM(I103:I109)</f>
        <v>0</v>
      </c>
      <c r="J102" s="238"/>
      <c r="K102" s="238">
        <f>SUM(K103:K109)</f>
        <v>0</v>
      </c>
      <c r="L102" s="238"/>
      <c r="M102" s="238">
        <f>SUM(M103:M109)</f>
        <v>0</v>
      </c>
      <c r="N102" s="238"/>
      <c r="O102" s="238">
        <f>SUM(O103:O109)</f>
        <v>0</v>
      </c>
      <c r="P102" s="238"/>
      <c r="Q102" s="238">
        <f>SUM(Q103:Q109)</f>
        <v>0</v>
      </c>
      <c r="R102" s="238"/>
      <c r="S102" s="238"/>
      <c r="T102" s="239"/>
      <c r="U102" s="238">
        <f>SUM(U103:U109)</f>
        <v>0.27</v>
      </c>
      <c r="AE102" t="s">
        <v>100</v>
      </c>
    </row>
    <row r="103" spans="1:60" outlineLevel="1" x14ac:dyDescent="0.2">
      <c r="A103" s="218">
        <v>49</v>
      </c>
      <c r="B103" s="224" t="s">
        <v>245</v>
      </c>
      <c r="C103" s="272" t="s">
        <v>246</v>
      </c>
      <c r="D103" s="226" t="s">
        <v>247</v>
      </c>
      <c r="E103" s="230">
        <v>27.2959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6">
        <v>0</v>
      </c>
      <c r="O103" s="236">
        <f>ROUND(E103*N103,2)</f>
        <v>0</v>
      </c>
      <c r="P103" s="236">
        <v>0</v>
      </c>
      <c r="Q103" s="236">
        <f>ROUND(E103*P103,2)</f>
        <v>0</v>
      </c>
      <c r="R103" s="236"/>
      <c r="S103" s="236"/>
      <c r="T103" s="237">
        <v>0.01</v>
      </c>
      <c r="U103" s="236">
        <f>ROUND(E103*T103,2)</f>
        <v>0.27</v>
      </c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104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">
      <c r="A104" s="218"/>
      <c r="B104" s="224"/>
      <c r="C104" s="273" t="s">
        <v>248</v>
      </c>
      <c r="D104" s="227"/>
      <c r="E104" s="231">
        <v>6.0658000000000003</v>
      </c>
      <c r="F104" s="236"/>
      <c r="G104" s="236"/>
      <c r="H104" s="236"/>
      <c r="I104" s="236"/>
      <c r="J104" s="236"/>
      <c r="K104" s="236"/>
      <c r="L104" s="236"/>
      <c r="M104" s="236"/>
      <c r="N104" s="236"/>
      <c r="O104" s="236"/>
      <c r="P104" s="236"/>
      <c r="Q104" s="236"/>
      <c r="R104" s="236"/>
      <c r="S104" s="236"/>
      <c r="T104" s="237"/>
      <c r="U104" s="236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111</v>
      </c>
      <c r="AF104" s="217">
        <v>0</v>
      </c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">
      <c r="A105" s="218"/>
      <c r="B105" s="224"/>
      <c r="C105" s="273" t="s">
        <v>249</v>
      </c>
      <c r="D105" s="227"/>
      <c r="E105" s="231">
        <v>21.2301</v>
      </c>
      <c r="F105" s="236"/>
      <c r="G105" s="236"/>
      <c r="H105" s="236"/>
      <c r="I105" s="236"/>
      <c r="J105" s="236"/>
      <c r="K105" s="236"/>
      <c r="L105" s="236"/>
      <c r="M105" s="236"/>
      <c r="N105" s="236"/>
      <c r="O105" s="236"/>
      <c r="P105" s="236"/>
      <c r="Q105" s="236"/>
      <c r="R105" s="236"/>
      <c r="S105" s="236"/>
      <c r="T105" s="237"/>
      <c r="U105" s="236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111</v>
      </c>
      <c r="AF105" s="217">
        <v>0</v>
      </c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">
      <c r="A106" s="218">
        <v>50</v>
      </c>
      <c r="B106" s="224" t="s">
        <v>250</v>
      </c>
      <c r="C106" s="272" t="s">
        <v>251</v>
      </c>
      <c r="D106" s="226" t="s">
        <v>247</v>
      </c>
      <c r="E106" s="230">
        <v>245.66309999999999</v>
      </c>
      <c r="F106" s="235"/>
      <c r="G106" s="236">
        <f>ROUND(E106*F106,2)</f>
        <v>0</v>
      </c>
      <c r="H106" s="235"/>
      <c r="I106" s="236">
        <f>ROUND(E106*H106,2)</f>
        <v>0</v>
      </c>
      <c r="J106" s="235"/>
      <c r="K106" s="236">
        <f>ROUND(E106*J106,2)</f>
        <v>0</v>
      </c>
      <c r="L106" s="236">
        <v>21</v>
      </c>
      <c r="M106" s="236">
        <f>G106*(1+L106/100)</f>
        <v>0</v>
      </c>
      <c r="N106" s="236">
        <v>0</v>
      </c>
      <c r="O106" s="236">
        <f>ROUND(E106*N106,2)</f>
        <v>0</v>
      </c>
      <c r="P106" s="236">
        <v>0</v>
      </c>
      <c r="Q106" s="236">
        <f>ROUND(E106*P106,2)</f>
        <v>0</v>
      </c>
      <c r="R106" s="236"/>
      <c r="S106" s="236"/>
      <c r="T106" s="237">
        <v>0</v>
      </c>
      <c r="U106" s="236">
        <f>ROUND(E106*T106,2)</f>
        <v>0</v>
      </c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104</v>
      </c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18"/>
      <c r="B107" s="224"/>
      <c r="C107" s="273" t="s">
        <v>252</v>
      </c>
      <c r="D107" s="227"/>
      <c r="E107" s="231">
        <v>245.66309999999999</v>
      </c>
      <c r="F107" s="236"/>
      <c r="G107" s="236"/>
      <c r="H107" s="236"/>
      <c r="I107" s="236"/>
      <c r="J107" s="236"/>
      <c r="K107" s="236"/>
      <c r="L107" s="236"/>
      <c r="M107" s="236"/>
      <c r="N107" s="236"/>
      <c r="O107" s="236"/>
      <c r="P107" s="236"/>
      <c r="Q107" s="236"/>
      <c r="R107" s="236"/>
      <c r="S107" s="236"/>
      <c r="T107" s="237"/>
      <c r="U107" s="236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111</v>
      </c>
      <c r="AF107" s="217">
        <v>0</v>
      </c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18">
        <v>51</v>
      </c>
      <c r="B108" s="224" t="s">
        <v>253</v>
      </c>
      <c r="C108" s="272" t="s">
        <v>254</v>
      </c>
      <c r="D108" s="226" t="s">
        <v>247</v>
      </c>
      <c r="E108" s="230">
        <v>6.0658000000000003</v>
      </c>
      <c r="F108" s="235"/>
      <c r="G108" s="236">
        <f>ROUND(E108*F108,2)</f>
        <v>0</v>
      </c>
      <c r="H108" s="235"/>
      <c r="I108" s="236">
        <f>ROUND(E108*H108,2)</f>
        <v>0</v>
      </c>
      <c r="J108" s="235"/>
      <c r="K108" s="236">
        <f>ROUND(E108*J108,2)</f>
        <v>0</v>
      </c>
      <c r="L108" s="236">
        <v>21</v>
      </c>
      <c r="M108" s="236">
        <f>G108*(1+L108/100)</f>
        <v>0</v>
      </c>
      <c r="N108" s="236">
        <v>0</v>
      </c>
      <c r="O108" s="236">
        <f>ROUND(E108*N108,2)</f>
        <v>0</v>
      </c>
      <c r="P108" s="236">
        <v>0</v>
      </c>
      <c r="Q108" s="236">
        <f>ROUND(E108*P108,2)</f>
        <v>0</v>
      </c>
      <c r="R108" s="236"/>
      <c r="S108" s="236"/>
      <c r="T108" s="237">
        <v>0</v>
      </c>
      <c r="U108" s="236">
        <f>ROUND(E108*T108,2)</f>
        <v>0</v>
      </c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104</v>
      </c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">
      <c r="A109" s="218"/>
      <c r="B109" s="224"/>
      <c r="C109" s="273" t="s">
        <v>255</v>
      </c>
      <c r="D109" s="227"/>
      <c r="E109" s="231">
        <v>6.0658000000000003</v>
      </c>
      <c r="F109" s="236"/>
      <c r="G109" s="236"/>
      <c r="H109" s="236"/>
      <c r="I109" s="236"/>
      <c r="J109" s="236"/>
      <c r="K109" s="236"/>
      <c r="L109" s="236"/>
      <c r="M109" s="236"/>
      <c r="N109" s="236"/>
      <c r="O109" s="236"/>
      <c r="P109" s="236"/>
      <c r="Q109" s="236"/>
      <c r="R109" s="236"/>
      <c r="S109" s="236"/>
      <c r="T109" s="237"/>
      <c r="U109" s="236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111</v>
      </c>
      <c r="AF109" s="217">
        <v>0</v>
      </c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x14ac:dyDescent="0.2">
      <c r="A110" s="219" t="s">
        <v>99</v>
      </c>
      <c r="B110" s="225" t="s">
        <v>69</v>
      </c>
      <c r="C110" s="274" t="s">
        <v>70</v>
      </c>
      <c r="D110" s="228"/>
      <c r="E110" s="232"/>
      <c r="F110" s="238"/>
      <c r="G110" s="238">
        <f>SUMIF(AE111:AE115,"&lt;&gt;NOR",G111:G115)</f>
        <v>0</v>
      </c>
      <c r="H110" s="238"/>
      <c r="I110" s="238">
        <f>SUM(I111:I115)</f>
        <v>0</v>
      </c>
      <c r="J110" s="238"/>
      <c r="K110" s="238">
        <f>SUM(K111:K115)</f>
        <v>0</v>
      </c>
      <c r="L110" s="238"/>
      <c r="M110" s="238">
        <f>SUM(M111:M115)</f>
        <v>0</v>
      </c>
      <c r="N110" s="238"/>
      <c r="O110" s="238">
        <f>SUM(O111:O115)</f>
        <v>0</v>
      </c>
      <c r="P110" s="238"/>
      <c r="Q110" s="238">
        <f>SUM(Q111:Q115)</f>
        <v>0</v>
      </c>
      <c r="R110" s="238"/>
      <c r="S110" s="238"/>
      <c r="T110" s="239"/>
      <c r="U110" s="238">
        <f>SUM(U111:U115)</f>
        <v>32.75</v>
      </c>
      <c r="AE110" t="s">
        <v>100</v>
      </c>
    </row>
    <row r="111" spans="1:60" outlineLevel="1" x14ac:dyDescent="0.2">
      <c r="A111" s="218">
        <v>52</v>
      </c>
      <c r="B111" s="224" t="s">
        <v>256</v>
      </c>
      <c r="C111" s="272" t="s">
        <v>257</v>
      </c>
      <c r="D111" s="226" t="s">
        <v>247</v>
      </c>
      <c r="E111" s="230">
        <v>2047.0364999999999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21</v>
      </c>
      <c r="M111" s="236">
        <f>G111*(1+L111/100)</f>
        <v>0</v>
      </c>
      <c r="N111" s="236">
        <v>0</v>
      </c>
      <c r="O111" s="236">
        <f>ROUND(E111*N111,2)</f>
        <v>0</v>
      </c>
      <c r="P111" s="236">
        <v>0</v>
      </c>
      <c r="Q111" s="236">
        <f>ROUND(E111*P111,2)</f>
        <v>0</v>
      </c>
      <c r="R111" s="236"/>
      <c r="S111" s="236"/>
      <c r="T111" s="237">
        <v>1.6E-2</v>
      </c>
      <c r="U111" s="236">
        <f>ROUND(E111*T111,2)</f>
        <v>32.75</v>
      </c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104</v>
      </c>
      <c r="AF111" s="217"/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18"/>
      <c r="B112" s="224"/>
      <c r="C112" s="273" t="s">
        <v>258</v>
      </c>
      <c r="D112" s="227"/>
      <c r="E112" s="231">
        <v>6.6E-3</v>
      </c>
      <c r="F112" s="236"/>
      <c r="G112" s="236"/>
      <c r="H112" s="236"/>
      <c r="I112" s="236"/>
      <c r="J112" s="236"/>
      <c r="K112" s="236"/>
      <c r="L112" s="236"/>
      <c r="M112" s="236"/>
      <c r="N112" s="236"/>
      <c r="O112" s="236"/>
      <c r="P112" s="236"/>
      <c r="Q112" s="236"/>
      <c r="R112" s="236"/>
      <c r="S112" s="236"/>
      <c r="T112" s="237"/>
      <c r="U112" s="236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111</v>
      </c>
      <c r="AF112" s="217">
        <v>0</v>
      </c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18"/>
      <c r="B113" s="224"/>
      <c r="C113" s="273" t="s">
        <v>259</v>
      </c>
      <c r="D113" s="227"/>
      <c r="E113" s="231">
        <v>1836.248</v>
      </c>
      <c r="F113" s="236"/>
      <c r="G113" s="236"/>
      <c r="H113" s="236"/>
      <c r="I113" s="236"/>
      <c r="J113" s="236"/>
      <c r="K113" s="236"/>
      <c r="L113" s="236"/>
      <c r="M113" s="236"/>
      <c r="N113" s="236"/>
      <c r="O113" s="236"/>
      <c r="P113" s="236"/>
      <c r="Q113" s="236"/>
      <c r="R113" s="236"/>
      <c r="S113" s="236"/>
      <c r="T113" s="237"/>
      <c r="U113" s="236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111</v>
      </c>
      <c r="AF113" s="217">
        <v>0</v>
      </c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18"/>
      <c r="B114" s="224"/>
      <c r="C114" s="273" t="s">
        <v>260</v>
      </c>
      <c r="D114" s="227"/>
      <c r="E114" s="231">
        <v>1.5354000000000001</v>
      </c>
      <c r="F114" s="236"/>
      <c r="G114" s="236"/>
      <c r="H114" s="236"/>
      <c r="I114" s="236"/>
      <c r="J114" s="236"/>
      <c r="K114" s="236"/>
      <c r="L114" s="236"/>
      <c r="M114" s="236"/>
      <c r="N114" s="236"/>
      <c r="O114" s="236"/>
      <c r="P114" s="236"/>
      <c r="Q114" s="236"/>
      <c r="R114" s="236"/>
      <c r="S114" s="236"/>
      <c r="T114" s="237"/>
      <c r="U114" s="236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111</v>
      </c>
      <c r="AF114" s="217">
        <v>0</v>
      </c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">
      <c r="A115" s="251"/>
      <c r="B115" s="252"/>
      <c r="C115" s="276" t="s">
        <v>261</v>
      </c>
      <c r="D115" s="253"/>
      <c r="E115" s="254">
        <v>209.2465</v>
      </c>
      <c r="F115" s="255"/>
      <c r="G115" s="255"/>
      <c r="H115" s="255"/>
      <c r="I115" s="255"/>
      <c r="J115" s="255"/>
      <c r="K115" s="255"/>
      <c r="L115" s="255"/>
      <c r="M115" s="255"/>
      <c r="N115" s="255"/>
      <c r="O115" s="255"/>
      <c r="P115" s="255"/>
      <c r="Q115" s="255"/>
      <c r="R115" s="255"/>
      <c r="S115" s="255"/>
      <c r="T115" s="256"/>
      <c r="U115" s="255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111</v>
      </c>
      <c r="AF115" s="217">
        <v>0</v>
      </c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x14ac:dyDescent="0.2">
      <c r="A116" s="6"/>
      <c r="B116" s="7" t="s">
        <v>132</v>
      </c>
      <c r="C116" s="277" t="s">
        <v>132</v>
      </c>
      <c r="D116" s="9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C116">
        <v>15</v>
      </c>
      <c r="AD116">
        <v>21</v>
      </c>
    </row>
    <row r="117" spans="1:60" x14ac:dyDescent="0.2">
      <c r="A117" s="257"/>
      <c r="B117" s="258">
        <v>26</v>
      </c>
      <c r="C117" s="278" t="s">
        <v>132</v>
      </c>
      <c r="D117" s="259"/>
      <c r="E117" s="260"/>
      <c r="F117" s="260"/>
      <c r="G117" s="271">
        <f>G8+G42+G74+G77+G102+G110</f>
        <v>0</v>
      </c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C117">
        <f>SUMIF(L7:L115,AC116,G7:G115)</f>
        <v>0</v>
      </c>
      <c r="AD117">
        <f>SUMIF(L7:L115,AD116,G7:G115)</f>
        <v>0</v>
      </c>
      <c r="AE117" t="s">
        <v>262</v>
      </c>
    </row>
    <row r="118" spans="1:60" x14ac:dyDescent="0.2">
      <c r="A118" s="6"/>
      <c r="B118" s="7" t="s">
        <v>132</v>
      </c>
      <c r="C118" s="277" t="s">
        <v>132</v>
      </c>
      <c r="D118" s="9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60" x14ac:dyDescent="0.2">
      <c r="A119" s="6"/>
      <c r="B119" s="7" t="s">
        <v>132</v>
      </c>
      <c r="C119" s="277" t="s">
        <v>132</v>
      </c>
      <c r="D119" s="9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60" x14ac:dyDescent="0.2">
      <c r="A120" s="261">
        <v>33</v>
      </c>
      <c r="B120" s="261"/>
      <c r="C120" s="279"/>
      <c r="D120" s="9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 x14ac:dyDescent="0.2">
      <c r="A121" s="262"/>
      <c r="B121" s="263"/>
      <c r="C121" s="280"/>
      <c r="D121" s="263"/>
      <c r="E121" s="263"/>
      <c r="F121" s="263"/>
      <c r="G121" s="264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AE121" t="s">
        <v>263</v>
      </c>
    </row>
    <row r="122" spans="1:60" x14ac:dyDescent="0.2">
      <c r="A122" s="265"/>
      <c r="B122" s="266"/>
      <c r="C122" s="281"/>
      <c r="D122" s="266"/>
      <c r="E122" s="266"/>
      <c r="F122" s="266"/>
      <c r="G122" s="267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 x14ac:dyDescent="0.2">
      <c r="A123" s="265"/>
      <c r="B123" s="266"/>
      <c r="C123" s="281"/>
      <c r="D123" s="266"/>
      <c r="E123" s="266"/>
      <c r="F123" s="266"/>
      <c r="G123" s="267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265"/>
      <c r="B124" s="266"/>
      <c r="C124" s="281"/>
      <c r="D124" s="266"/>
      <c r="E124" s="266"/>
      <c r="F124" s="266"/>
      <c r="G124" s="267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268"/>
      <c r="B125" s="269"/>
      <c r="C125" s="282"/>
      <c r="D125" s="269"/>
      <c r="E125" s="269"/>
      <c r="F125" s="269"/>
      <c r="G125" s="270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6"/>
      <c r="B126" s="7" t="s">
        <v>132</v>
      </c>
      <c r="C126" s="277" t="s">
        <v>132</v>
      </c>
      <c r="D126" s="9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C127" s="283"/>
      <c r="D127" s="198"/>
      <c r="AE127" t="s">
        <v>264</v>
      </c>
    </row>
    <row r="128" spans="1:60" x14ac:dyDescent="0.2">
      <c r="D128" s="198"/>
    </row>
    <row r="129" spans="4:4" x14ac:dyDescent="0.2">
      <c r="D129" s="198"/>
    </row>
    <row r="130" spans="4:4" x14ac:dyDescent="0.2">
      <c r="D130" s="198"/>
    </row>
    <row r="131" spans="4:4" x14ac:dyDescent="0.2">
      <c r="D131" s="198"/>
    </row>
    <row r="132" spans="4:4" x14ac:dyDescent="0.2">
      <c r="D132" s="198"/>
    </row>
    <row r="133" spans="4:4" x14ac:dyDescent="0.2">
      <c r="D133" s="198"/>
    </row>
    <row r="134" spans="4:4" x14ac:dyDescent="0.2">
      <c r="D134" s="198"/>
    </row>
    <row r="135" spans="4:4" x14ac:dyDescent="0.2">
      <c r="D135" s="198"/>
    </row>
    <row r="136" spans="4:4" x14ac:dyDescent="0.2">
      <c r="D136" s="198"/>
    </row>
    <row r="137" spans="4:4" x14ac:dyDescent="0.2">
      <c r="D137" s="198"/>
    </row>
    <row r="138" spans="4:4" x14ac:dyDescent="0.2">
      <c r="D138" s="198"/>
    </row>
    <row r="139" spans="4:4" x14ac:dyDescent="0.2">
      <c r="D139" s="198"/>
    </row>
    <row r="140" spans="4:4" x14ac:dyDescent="0.2">
      <c r="D140" s="198"/>
    </row>
    <row r="141" spans="4:4" x14ac:dyDescent="0.2">
      <c r="D141" s="198"/>
    </row>
    <row r="142" spans="4:4" x14ac:dyDescent="0.2">
      <c r="D142" s="198"/>
    </row>
    <row r="143" spans="4:4" x14ac:dyDescent="0.2">
      <c r="D143" s="198"/>
    </row>
    <row r="144" spans="4:4" x14ac:dyDescent="0.2">
      <c r="D144" s="198"/>
    </row>
    <row r="145" spans="4:4" x14ac:dyDescent="0.2">
      <c r="D145" s="198"/>
    </row>
    <row r="146" spans="4:4" x14ac:dyDescent="0.2">
      <c r="D146" s="198"/>
    </row>
    <row r="147" spans="4:4" x14ac:dyDescent="0.2">
      <c r="D147" s="198"/>
    </row>
    <row r="148" spans="4:4" x14ac:dyDescent="0.2">
      <c r="D148" s="198"/>
    </row>
    <row r="149" spans="4:4" x14ac:dyDescent="0.2">
      <c r="D149" s="198"/>
    </row>
    <row r="150" spans="4:4" x14ac:dyDescent="0.2">
      <c r="D150" s="198"/>
    </row>
    <row r="151" spans="4:4" x14ac:dyDescent="0.2">
      <c r="D151" s="198"/>
    </row>
    <row r="152" spans="4:4" x14ac:dyDescent="0.2">
      <c r="D152" s="198"/>
    </row>
    <row r="153" spans="4:4" x14ac:dyDescent="0.2">
      <c r="D153" s="198"/>
    </row>
    <row r="154" spans="4:4" x14ac:dyDescent="0.2">
      <c r="D154" s="198"/>
    </row>
    <row r="155" spans="4:4" x14ac:dyDescent="0.2">
      <c r="D155" s="198"/>
    </row>
    <row r="156" spans="4:4" x14ac:dyDescent="0.2">
      <c r="D156" s="198"/>
    </row>
    <row r="157" spans="4:4" x14ac:dyDescent="0.2">
      <c r="D157" s="198"/>
    </row>
    <row r="158" spans="4:4" x14ac:dyDescent="0.2">
      <c r="D158" s="198"/>
    </row>
    <row r="159" spans="4:4" x14ac:dyDescent="0.2">
      <c r="D159" s="198"/>
    </row>
    <row r="160" spans="4:4" x14ac:dyDescent="0.2">
      <c r="D160" s="198"/>
    </row>
    <row r="161" spans="4:4" x14ac:dyDescent="0.2">
      <c r="D161" s="198"/>
    </row>
    <row r="162" spans="4:4" x14ac:dyDescent="0.2">
      <c r="D162" s="198"/>
    </row>
    <row r="163" spans="4:4" x14ac:dyDescent="0.2">
      <c r="D163" s="198"/>
    </row>
    <row r="164" spans="4:4" x14ac:dyDescent="0.2">
      <c r="D164" s="198"/>
    </row>
    <row r="165" spans="4:4" x14ac:dyDescent="0.2">
      <c r="D165" s="198"/>
    </row>
    <row r="166" spans="4:4" x14ac:dyDescent="0.2">
      <c r="D166" s="198"/>
    </row>
    <row r="167" spans="4:4" x14ac:dyDescent="0.2">
      <c r="D167" s="198"/>
    </row>
    <row r="168" spans="4:4" x14ac:dyDescent="0.2">
      <c r="D168" s="198"/>
    </row>
    <row r="169" spans="4:4" x14ac:dyDescent="0.2">
      <c r="D169" s="198"/>
    </row>
    <row r="170" spans="4:4" x14ac:dyDescent="0.2">
      <c r="D170" s="198"/>
    </row>
    <row r="171" spans="4:4" x14ac:dyDescent="0.2">
      <c r="D171" s="198"/>
    </row>
    <row r="172" spans="4:4" x14ac:dyDescent="0.2">
      <c r="D172" s="198"/>
    </row>
    <row r="173" spans="4:4" x14ac:dyDescent="0.2">
      <c r="D173" s="198"/>
    </row>
    <row r="174" spans="4:4" x14ac:dyDescent="0.2">
      <c r="D174" s="198"/>
    </row>
    <row r="175" spans="4:4" x14ac:dyDescent="0.2">
      <c r="D175" s="198"/>
    </row>
    <row r="176" spans="4:4" x14ac:dyDescent="0.2">
      <c r="D176" s="198"/>
    </row>
    <row r="177" spans="4:4" x14ac:dyDescent="0.2">
      <c r="D177" s="198"/>
    </row>
    <row r="178" spans="4:4" x14ac:dyDescent="0.2">
      <c r="D178" s="198"/>
    </row>
    <row r="179" spans="4:4" x14ac:dyDescent="0.2">
      <c r="D179" s="198"/>
    </row>
    <row r="180" spans="4:4" x14ac:dyDescent="0.2">
      <c r="D180" s="198"/>
    </row>
    <row r="181" spans="4:4" x14ac:dyDescent="0.2">
      <c r="D181" s="198"/>
    </row>
    <row r="182" spans="4:4" x14ac:dyDescent="0.2">
      <c r="D182" s="198"/>
    </row>
    <row r="183" spans="4:4" x14ac:dyDescent="0.2">
      <c r="D183" s="198"/>
    </row>
    <row r="184" spans="4:4" x14ac:dyDescent="0.2">
      <c r="D184" s="198"/>
    </row>
    <row r="185" spans="4:4" x14ac:dyDescent="0.2">
      <c r="D185" s="198"/>
    </row>
    <row r="186" spans="4:4" x14ac:dyDescent="0.2">
      <c r="D186" s="198"/>
    </row>
    <row r="187" spans="4:4" x14ac:dyDescent="0.2">
      <c r="D187" s="198"/>
    </row>
    <row r="188" spans="4:4" x14ac:dyDescent="0.2">
      <c r="D188" s="198"/>
    </row>
    <row r="189" spans="4:4" x14ac:dyDescent="0.2">
      <c r="D189" s="198"/>
    </row>
    <row r="190" spans="4:4" x14ac:dyDescent="0.2">
      <c r="D190" s="198"/>
    </row>
    <row r="191" spans="4:4" x14ac:dyDescent="0.2">
      <c r="D191" s="198"/>
    </row>
    <row r="192" spans="4:4" x14ac:dyDescent="0.2">
      <c r="D192" s="198"/>
    </row>
    <row r="193" spans="4:4" x14ac:dyDescent="0.2">
      <c r="D193" s="198"/>
    </row>
    <row r="194" spans="4:4" x14ac:dyDescent="0.2">
      <c r="D194" s="198"/>
    </row>
    <row r="195" spans="4:4" x14ac:dyDescent="0.2">
      <c r="D195" s="198"/>
    </row>
    <row r="196" spans="4:4" x14ac:dyDescent="0.2">
      <c r="D196" s="198"/>
    </row>
    <row r="197" spans="4:4" x14ac:dyDescent="0.2">
      <c r="D197" s="198"/>
    </row>
    <row r="198" spans="4:4" x14ac:dyDescent="0.2">
      <c r="D198" s="198"/>
    </row>
    <row r="199" spans="4:4" x14ac:dyDescent="0.2">
      <c r="D199" s="198"/>
    </row>
    <row r="200" spans="4:4" x14ac:dyDescent="0.2">
      <c r="D200" s="198"/>
    </row>
    <row r="201" spans="4:4" x14ac:dyDescent="0.2">
      <c r="D201" s="198"/>
    </row>
    <row r="202" spans="4:4" x14ac:dyDescent="0.2">
      <c r="D202" s="198"/>
    </row>
    <row r="203" spans="4:4" x14ac:dyDescent="0.2">
      <c r="D203" s="198"/>
    </row>
    <row r="204" spans="4:4" x14ac:dyDescent="0.2">
      <c r="D204" s="198"/>
    </row>
    <row r="205" spans="4:4" x14ac:dyDescent="0.2">
      <c r="D205" s="198"/>
    </row>
    <row r="206" spans="4:4" x14ac:dyDescent="0.2">
      <c r="D206" s="198"/>
    </row>
    <row r="207" spans="4:4" x14ac:dyDescent="0.2">
      <c r="D207" s="198"/>
    </row>
    <row r="208" spans="4:4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9">
    <mergeCell ref="C96:G96"/>
    <mergeCell ref="A120:C120"/>
    <mergeCell ref="A121:G125"/>
    <mergeCell ref="A1:G1"/>
    <mergeCell ref="C2:G2"/>
    <mergeCell ref="C3:G3"/>
    <mergeCell ref="C4:G4"/>
    <mergeCell ref="C79:G79"/>
    <mergeCell ref="C95:G95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George von On</cp:lastModifiedBy>
  <cp:lastPrinted>2014-02-28T09:52:57Z</cp:lastPrinted>
  <dcterms:created xsi:type="dcterms:W3CDTF">2009-04-08T07:15:50Z</dcterms:created>
  <dcterms:modified xsi:type="dcterms:W3CDTF">2015-05-25T08:42:43Z</dcterms:modified>
</cp:coreProperties>
</file>