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 Firma\2015\2015 041 Útvina (2014061)\PDF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Pol'!$A$1:$U$134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4" i="1" l="1"/>
  <c r="H53" i="1"/>
  <c r="H52" i="1"/>
  <c r="H51" i="1"/>
  <c r="H50" i="1"/>
  <c r="H49" i="1"/>
  <c r="G54" i="1"/>
  <c r="G53" i="1"/>
  <c r="G52" i="1"/>
  <c r="G51" i="1"/>
  <c r="G50" i="1"/>
  <c r="G49" i="1"/>
  <c r="G39" i="1"/>
  <c r="F39" i="1"/>
  <c r="G124" i="12"/>
  <c r="AC124" i="12"/>
  <c r="AD124" i="12"/>
  <c r="BA103" i="12"/>
  <c r="BA102" i="12"/>
  <c r="BA84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G8" i="12" s="1"/>
  <c r="I11" i="12"/>
  <c r="K11" i="12"/>
  <c r="M11" i="12"/>
  <c r="O11" i="12"/>
  <c r="O8" i="12" s="1"/>
  <c r="Q11" i="12"/>
  <c r="U11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8" i="12"/>
  <c r="I28" i="12"/>
  <c r="K28" i="12"/>
  <c r="M28" i="12"/>
  <c r="O28" i="12"/>
  <c r="Q28" i="12"/>
  <c r="U28" i="12"/>
  <c r="G30" i="12"/>
  <c r="M30" i="12" s="1"/>
  <c r="I30" i="12"/>
  <c r="K30" i="12"/>
  <c r="O30" i="12"/>
  <c r="Q30" i="12"/>
  <c r="U30" i="12"/>
  <c r="G34" i="12"/>
  <c r="M34" i="12" s="1"/>
  <c r="I34" i="12"/>
  <c r="K34" i="12"/>
  <c r="O34" i="12"/>
  <c r="Q34" i="12"/>
  <c r="U34" i="12"/>
  <c r="G37" i="12"/>
  <c r="I37" i="12"/>
  <c r="K37" i="12"/>
  <c r="M37" i="12"/>
  <c r="O37" i="12"/>
  <c r="Q37" i="12"/>
  <c r="U37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4" i="12"/>
  <c r="I44" i="12"/>
  <c r="I43" i="12" s="1"/>
  <c r="K44" i="12"/>
  <c r="K43" i="12" s="1"/>
  <c r="M44" i="12"/>
  <c r="O44" i="12"/>
  <c r="Q44" i="12"/>
  <c r="Q43" i="12" s="1"/>
  <c r="U44" i="12"/>
  <c r="U43" i="12" s="1"/>
  <c r="G48" i="12"/>
  <c r="I48" i="12"/>
  <c r="K48" i="12"/>
  <c r="M48" i="12"/>
  <c r="O48" i="12"/>
  <c r="Q48" i="12"/>
  <c r="U48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O43" i="12" s="1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9" i="12"/>
  <c r="M59" i="12" s="1"/>
  <c r="I59" i="12"/>
  <c r="K59" i="12"/>
  <c r="O59" i="12"/>
  <c r="Q59" i="12"/>
  <c r="U59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3" i="12"/>
  <c r="M73" i="12" s="1"/>
  <c r="I73" i="12"/>
  <c r="K73" i="12"/>
  <c r="O73" i="12"/>
  <c r="Q73" i="12"/>
  <c r="U73" i="12"/>
  <c r="G77" i="12"/>
  <c r="I77" i="12"/>
  <c r="K77" i="12"/>
  <c r="M77" i="12"/>
  <c r="O77" i="12"/>
  <c r="Q77" i="12"/>
  <c r="U77" i="12"/>
  <c r="K79" i="12"/>
  <c r="U79" i="12"/>
  <c r="G80" i="12"/>
  <c r="G79" i="12" s="1"/>
  <c r="I80" i="12"/>
  <c r="I79" i="12" s="1"/>
  <c r="K80" i="12"/>
  <c r="O80" i="12"/>
  <c r="O79" i="12" s="1"/>
  <c r="Q80" i="12"/>
  <c r="Q79" i="12" s="1"/>
  <c r="U80" i="12"/>
  <c r="G83" i="12"/>
  <c r="I83" i="12"/>
  <c r="K83" i="12"/>
  <c r="K82" i="12" s="1"/>
  <c r="M83" i="12"/>
  <c r="O83" i="12"/>
  <c r="Q83" i="12"/>
  <c r="U83" i="12"/>
  <c r="U82" i="12" s="1"/>
  <c r="G90" i="12"/>
  <c r="I90" i="12"/>
  <c r="K90" i="12"/>
  <c r="M90" i="12"/>
  <c r="O90" i="12"/>
  <c r="Q90" i="12"/>
  <c r="U90" i="12"/>
  <c r="G93" i="12"/>
  <c r="G82" i="12" s="1"/>
  <c r="I93" i="12"/>
  <c r="K93" i="12"/>
  <c r="O93" i="12"/>
  <c r="O82" i="12" s="1"/>
  <c r="Q93" i="12"/>
  <c r="U93" i="12"/>
  <c r="G95" i="12"/>
  <c r="M95" i="12" s="1"/>
  <c r="I95" i="12"/>
  <c r="I82" i="12" s="1"/>
  <c r="K95" i="12"/>
  <c r="O95" i="12"/>
  <c r="Q95" i="12"/>
  <c r="Q82" i="12" s="1"/>
  <c r="U95" i="12"/>
  <c r="G96" i="12"/>
  <c r="I96" i="12"/>
  <c r="K96" i="12"/>
  <c r="M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I100" i="12"/>
  <c r="K100" i="12"/>
  <c r="M100" i="12"/>
  <c r="O100" i="12"/>
  <c r="Q100" i="12"/>
  <c r="U100" i="12"/>
  <c r="G101" i="12"/>
  <c r="I101" i="12"/>
  <c r="K101" i="12"/>
  <c r="M101" i="12"/>
  <c r="O101" i="12"/>
  <c r="Q101" i="12"/>
  <c r="U101" i="12"/>
  <c r="G104" i="12"/>
  <c r="M104" i="12" s="1"/>
  <c r="I104" i="12"/>
  <c r="K104" i="12"/>
  <c r="O104" i="12"/>
  <c r="Q104" i="12"/>
  <c r="U104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10" i="12"/>
  <c r="G109" i="12" s="1"/>
  <c r="I110" i="12"/>
  <c r="I109" i="12" s="1"/>
  <c r="K110" i="12"/>
  <c r="O110" i="12"/>
  <c r="O109" i="12" s="1"/>
  <c r="Q110" i="12"/>
  <c r="Q109" i="12" s="1"/>
  <c r="U110" i="12"/>
  <c r="G113" i="12"/>
  <c r="M113" i="12" s="1"/>
  <c r="I113" i="12"/>
  <c r="K113" i="12"/>
  <c r="K109" i="12" s="1"/>
  <c r="O113" i="12"/>
  <c r="Q113" i="12"/>
  <c r="U113" i="12"/>
  <c r="U109" i="12" s="1"/>
  <c r="G115" i="12"/>
  <c r="I115" i="12"/>
  <c r="K115" i="12"/>
  <c r="M115" i="12"/>
  <c r="O115" i="12"/>
  <c r="Q115" i="12"/>
  <c r="U115" i="12"/>
  <c r="K117" i="12"/>
  <c r="O117" i="12"/>
  <c r="U117" i="12"/>
  <c r="G118" i="12"/>
  <c r="G117" i="12" s="1"/>
  <c r="I118" i="12"/>
  <c r="I117" i="12" s="1"/>
  <c r="K118" i="12"/>
  <c r="O118" i="12"/>
  <c r="Q118" i="12"/>
  <c r="Q117" i="12" s="1"/>
  <c r="U118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5" i="1"/>
  <c r="H55" i="1"/>
  <c r="I55" i="1"/>
  <c r="AZ43" i="1"/>
  <c r="G27" i="1"/>
  <c r="F40" i="1"/>
  <c r="G28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3" i="1" l="1"/>
  <c r="M43" i="12"/>
  <c r="M8" i="12"/>
  <c r="G43" i="12"/>
  <c r="M110" i="12"/>
  <c r="M109" i="12" s="1"/>
  <c r="M93" i="12"/>
  <c r="M82" i="12" s="1"/>
  <c r="M80" i="12"/>
  <c r="M79" i="12" s="1"/>
  <c r="M118" i="12"/>
  <c r="M117" i="12" s="1"/>
  <c r="I21" i="1"/>
  <c r="G21" i="1"/>
  <c r="E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<sst xmlns="http://schemas.openxmlformats.org/spreadsheetml/2006/main" count="487" uniqueCount="270">
  <si>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</si>
  <si>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</si>
  <si>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</si>
  <si>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</si>
  <si>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</si>
  <si>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</si>
  <si>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</si>
  <si>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</si>
  <si>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</si>
  <si>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</si>
  <si>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</si>
  <si>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</si>
  <si>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</si>
  <si>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</si>
  <si>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</si>
  <si>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</si>
  <si>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</si>
  <si>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</si>
  <si>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</si>
  <si>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</si>
  <si>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</si>
  <si>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</si>
  <si>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</si>
  <si>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</si>
  <si>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</si>
  <si>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</si>
  <si>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</si>
  <si>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</si>
  <si>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</si>
  <si>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</si>
  <si>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</si>
  <si>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</si>
  <si>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</si>
  <si>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</si>
  <si>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</si>
  <si>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</si>
  <si>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</si>
  <si>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</si>
  <si>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</si>
  <si>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</si>
  <si>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</si>
  <si>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</si>
  <si>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</si>
  <si>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</si>
  <si>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</si>
  <si>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Jiří Soukup</t>
  </si>
  <si>
    <t>Útvina - inženýrské sítě pro 9RD</t>
  </si>
  <si>
    <t>Obec Útvina</t>
  </si>
  <si>
    <t>163</t>
  </si>
  <si>
    <t>Útvina</t>
  </si>
  <si>
    <t>36401</t>
  </si>
  <si>
    <t>00255106</t>
  </si>
  <si>
    <t>CZ00255106</t>
  </si>
  <si>
    <t>Celkem za stavbu</t>
  </si>
  <si>
    <t>CZK</t>
  </si>
  <si>
    <t xml:space="preserve">Popis rozpočtu:  - </t>
  </si>
  <si>
    <t>Komunikace včetně sjezdů na parcelu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</si>
  <si>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</si>
  <si>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</si>
  <si>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</si>
  <si>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</si>
  <si>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</si>
  <si>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</si>
  <si>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</si>
  <si>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</si>
  <si>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</si>
  <si>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</si>
  <si>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</si>
  <si>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</si>
  <si>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</si>
  <si>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</si>
  <si>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???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</si>
  <si>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</si>
  <si>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</si>
  <si>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</si>
  <si>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</si>
  <si>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</si>
  <si>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</si>
  <si>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</si>
  <si>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</si>
  <si>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</si>
  <si>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</si>
  <si>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</si>
  <si>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</si>
  <si>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</si>
  <si>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</si>
  <si>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</si>
  <si>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</si>
  <si>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</si>
  <si>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</si>
  <si>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</si>
  <si>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</si>
  <si>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</si>
  <si>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</si>
  <si>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</si>
  <si>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</si>
  <si>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</si>
  <si>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</si>
  <si>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</si>
  <si>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</si>
  <si>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</si>
  <si>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113108310R00</t>
  </si>
  <si>
    <t>Odstranění podkladu pl.do 50 m2, živice tl. 10 cm</t>
  </si>
  <si>
    <t>m2</t>
  </si>
  <si>
    <t>POL1_0</t>
  </si>
  <si>
    <t>113107535R00</t>
  </si>
  <si>
    <t>Odstranění podkladu pl. 50 m2,kam.drcené tl.35 cm</t>
  </si>
  <si>
    <t>122202202R00</t>
  </si>
  <si>
    <t>Odkopávky pro silnice v hor. 3 do 1000 m3</t>
  </si>
  <si>
    <t>m3</t>
  </si>
  <si>
    <t>((1,87+2,44+2,43+4,17+2,73+5,86+5,87+5,14+2,54+3,61+1,38)/11)*251,430</t>
  </si>
  <si>
    <t>VV</t>
  </si>
  <si>
    <t>54,2541*0,40*9</t>
  </si>
  <si>
    <t>122202209R00</t>
  </si>
  <si>
    <t>Příplatek za lepivost - odkop. pro silnice v hor.3</t>
  </si>
  <si>
    <t>132201111R00</t>
  </si>
  <si>
    <t>Hloubení rýh š.do 60 cm v hor.3 do 100 m3, STROJNĚ</t>
  </si>
  <si>
    <t>251,430*0,30*0,80</t>
  </si>
  <si>
    <t>(20,1591+4,25)*0,30*0,80</t>
  </si>
  <si>
    <t>132201119R00</t>
  </si>
  <si>
    <t>Příplatek za lepivost - hloubení rýh 60 cm v hor.3</t>
  </si>
  <si>
    <t>162701105R00</t>
  </si>
  <si>
    <t>Vodorovné přemístění výkopku z hor.1-4 do 10000 m</t>
  </si>
  <si>
    <t>1064,8055</t>
  </si>
  <si>
    <t>66,2014</t>
  </si>
  <si>
    <t>162701109R00</t>
  </si>
  <si>
    <t>Příplatek k vod. přemístění hor.1-4 za další 1 km</t>
  </si>
  <si>
    <t>1131,0069*10</t>
  </si>
  <si>
    <t>171201201R00</t>
  </si>
  <si>
    <t>Uložení sypaniny na skl.-modelace na výšku přes 2m</t>
  </si>
  <si>
    <t>199000002R00</t>
  </si>
  <si>
    <t>Poplatek za skládku horniny 1- 4</t>
  </si>
  <si>
    <t>1131,0069</t>
  </si>
  <si>
    <t/>
  </si>
  <si>
    <t>199000003R00</t>
  </si>
  <si>
    <t>Poplatek za skládku horniny 5 - 7</t>
  </si>
  <si>
    <t>27,5716*0,35</t>
  </si>
  <si>
    <t>181101102R00</t>
  </si>
  <si>
    <t>Úprava pláně v zářezech v hor. 1-4, se zhutněním</t>
  </si>
  <si>
    <t>1860,8244</t>
  </si>
  <si>
    <t>617,1005</t>
  </si>
  <si>
    <t>344,9811</t>
  </si>
  <si>
    <t>121101101R00</t>
  </si>
  <si>
    <t>Sejmutí ornice s přemístěním do 50 m</t>
  </si>
  <si>
    <t>251,430*8,50*0,1</t>
  </si>
  <si>
    <t>87,314*6,75*0,1</t>
  </si>
  <si>
    <t>182301121R00</t>
  </si>
  <si>
    <t>Rozprostření ornice, svah, tl. do 10 cm, do 500 m2</t>
  </si>
  <si>
    <t>251,430*0,80</t>
  </si>
  <si>
    <t>(20,1591+4,25)*0,8</t>
  </si>
  <si>
    <t>180401213R00</t>
  </si>
  <si>
    <t>Založení trávníku lučního výsevem ve svahu do 1:1</t>
  </si>
  <si>
    <t>00572410R</t>
  </si>
  <si>
    <t>Směs travní parková II. mírná zátěž PROFI</t>
  </si>
  <si>
    <t>kg</t>
  </si>
  <si>
    <t>POL3_0</t>
  </si>
  <si>
    <t>220,6713*0,03</t>
  </si>
  <si>
    <t>564851113R00</t>
  </si>
  <si>
    <t>Podklad ze štěrkodrti po zhutnění tloušťky 17 cm</t>
  </si>
  <si>
    <t>1247,015</t>
  </si>
  <si>
    <t>130,1262</t>
  </si>
  <si>
    <t>483,6832</t>
  </si>
  <si>
    <t>567122111R00</t>
  </si>
  <si>
    <t>Podklad z kameniva zpev.cementem KZC 1 tl.12 cm</t>
  </si>
  <si>
    <t>573111113R00</t>
  </si>
  <si>
    <t>Postřik živičný infiltr.+ posyp, asfalt 1,5 kg/m2</t>
  </si>
  <si>
    <t>565151111R00</t>
  </si>
  <si>
    <t>Podklad z obal kam.ACP 16+,ACP 22+,do 3 m,tl. 7 cm</t>
  </si>
  <si>
    <t>573211111R00</t>
  </si>
  <si>
    <t>Postřik živičný spojovací z asfaltu 0,5-0,7 kg/m2</t>
  </si>
  <si>
    <t>577132311R00</t>
  </si>
  <si>
    <t>Beton asfalt. ACO 8 CH obrusný, nad 3 m, 4 cm</t>
  </si>
  <si>
    <t>596215040R00</t>
  </si>
  <si>
    <t>Kladení zámkové dlažby tl. 8 cm do drtě tl. 4 cm</t>
  </si>
  <si>
    <t>438,6832</t>
  </si>
  <si>
    <t>59245268RS</t>
  </si>
  <si>
    <t>Dlažba BEST KLASIKO přírodní  20x10x8</t>
  </si>
  <si>
    <t>103,9972</t>
  </si>
  <si>
    <t>59245264R</t>
  </si>
  <si>
    <t>Dlažba BEST KLASIKO červená pro nevidomé 20x10x8</t>
  </si>
  <si>
    <t>564851111R00</t>
  </si>
  <si>
    <t>Podklad ze štěrkodrti po zhutnění tloušťky 15 cm</t>
  </si>
  <si>
    <t>596215020R00</t>
  </si>
  <si>
    <t>Kladení zámkové dlažby tl. 6 cm do drtě tl. 3 cm</t>
  </si>
  <si>
    <t>59245308R</t>
  </si>
  <si>
    <t>Dlažba BEST KLASIKO přírodní  20x10x6</t>
  </si>
  <si>
    <t>564861111R00</t>
  </si>
  <si>
    <t>Podklad ze štěrkodrti po zhutnění tloušťky 20 cm</t>
  </si>
  <si>
    <t>564751111R00</t>
  </si>
  <si>
    <t>Podklad z kameniva drceného vel.32-63 mm,tl. 15 cm</t>
  </si>
  <si>
    <t>564113306R00</t>
  </si>
  <si>
    <t>Podklad z asf.recyklátu fr.32-80 po zhutn.tl.6 cm</t>
  </si>
  <si>
    <t>597101113RT1</t>
  </si>
  <si>
    <t>Montáž odvodňovacího žlabu - polymerbeton, včetně beton. lože C16/20,zatížení C 250, D 400 kN</t>
  </si>
  <si>
    <t>m</t>
  </si>
  <si>
    <t>3,50</t>
  </si>
  <si>
    <t>13,00</t>
  </si>
  <si>
    <t>8,50</t>
  </si>
  <si>
    <t>597095211RS1</t>
  </si>
  <si>
    <t>Žlab odvodňovací ACO RD 200 V,dl.1000 mm,D400,E600, šířka 260 mm, stavební výška 330 mm</t>
  </si>
  <si>
    <t>kus</t>
  </si>
  <si>
    <t>8,5</t>
  </si>
  <si>
    <t>3,5</t>
  </si>
  <si>
    <t>13,0</t>
  </si>
  <si>
    <t>569903311R00</t>
  </si>
  <si>
    <t>Zřízení zemních krajnic se zhutněním</t>
  </si>
  <si>
    <t>(78,015*0,25*0,40)*2</t>
  </si>
  <si>
    <t>899203111RT2</t>
  </si>
  <si>
    <t>Osazení mříží litinových s rámem do 150 kg, včetně dodávky vtokové mříže 500 x 500 mm, C250</t>
  </si>
  <si>
    <t>7,5/0,5</t>
  </si>
  <si>
    <t>917862111RT8</t>
  </si>
  <si>
    <t>Osazení stojat. obrub.bet. s opěrou,lože z C 12/15, včetně obrubníku  100/15/30</t>
  </si>
  <si>
    <t>Z toho bude 145,00m osazeno na výšku 0,05m</t>
  </si>
  <si>
    <t>POP</t>
  </si>
  <si>
    <t>23,6932+29,7272+21,8262+17,4976+16,9967+16,9967+30,9574+24,7503+58,211</t>
  </si>
  <si>
    <t>203,4232+1,00+15,2243+25,6942</t>
  </si>
  <si>
    <t>9,0862+19,2374+16,8523+16,8523+12,5078+9,7024+15,6759</t>
  </si>
  <si>
    <t>9*5</t>
  </si>
  <si>
    <t>11,00*18</t>
  </si>
  <si>
    <t>916561111R00</t>
  </si>
  <si>
    <t>Osazení záhon.obrubníků do lože z C 12/15 s opěrou</t>
  </si>
  <si>
    <t>4,00+8,8044+87,757+90,060</t>
  </si>
  <si>
    <t>9*5,00</t>
  </si>
  <si>
    <t>59217509R</t>
  </si>
  <si>
    <t>Obrubník Best LINEA I přírodní 50x8x25 cm</t>
  </si>
  <si>
    <t>190,6214*2</t>
  </si>
  <si>
    <t>914001121R00</t>
  </si>
  <si>
    <t>Osaz.sloupku dopr.značky vč. bet.základu+Al patka</t>
  </si>
  <si>
    <t>914001125R00</t>
  </si>
  <si>
    <t>Osazení svislé dopr.značky na sloupek nebo konzolu</t>
  </si>
  <si>
    <t>40450230R</t>
  </si>
  <si>
    <t>Dopravní příslušenství, patka hliníková HP 60</t>
  </si>
  <si>
    <t>40450216R</t>
  </si>
  <si>
    <t>Dopravní příslušenství, sloupek Zn 60-350</t>
  </si>
  <si>
    <t>40450205R</t>
  </si>
  <si>
    <t>Dopravní příslušenství, plast.víčko na sloupek 60</t>
  </si>
  <si>
    <t>40450207R</t>
  </si>
  <si>
    <t>Dopravní příslušenství, upínací svorka US 60</t>
  </si>
  <si>
    <t>40445055.AR</t>
  </si>
  <si>
    <t>Značka dopr inf IP 26a, b, 750/1000 fól1, EG 7letá</t>
  </si>
  <si>
    <t>2x IP26a Obytná zóna</t>
  </si>
  <si>
    <t>2x IP26b Konec obytné zóny</t>
  </si>
  <si>
    <t>919735113R00</t>
  </si>
  <si>
    <t>Řezání stávajícího živičného krytu tl. 10 - 15 cm</t>
  </si>
  <si>
    <t>31,3174</t>
  </si>
  <si>
    <t>5,0389</t>
  </si>
  <si>
    <t>919511111R00</t>
  </si>
  <si>
    <t>Zřízení žlabu š. 0,30m z monolitického betonu</t>
  </si>
  <si>
    <t>919413111R00</t>
  </si>
  <si>
    <t>Vtoková jímka z C 8/10 propustku z trub DN do 80cm</t>
  </si>
  <si>
    <t>979082213R00</t>
  </si>
  <si>
    <t>Vodorovná doprava suti po suchu do 1 km</t>
  </si>
  <si>
    <t>t</t>
  </si>
  <si>
    <t>6,06575</t>
  </si>
  <si>
    <t>21,23013</t>
  </si>
  <si>
    <t>979082219R00</t>
  </si>
  <si>
    <t>Příplatek za dopravu suti po suchu za další 1 km</t>
  </si>
  <si>
    <t>27,2959*9</t>
  </si>
  <si>
    <t>979990113R00</t>
  </si>
  <si>
    <t>Poplatek za skládku suti - obalovaný asfalt</t>
  </si>
  <si>
    <t>06,06575</t>
  </si>
  <si>
    <t>998225111R00</t>
  </si>
  <si>
    <t>Přesun hmot, pozemní komunikace, kryt živičný</t>
  </si>
  <si>
    <t>0,00662</t>
  </si>
  <si>
    <t>2250,17879</t>
  </si>
  <si>
    <t>1,53540</t>
  </si>
  <si>
    <t>262,91084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</si>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</sst>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horizontal="center" vertical="top" wrapText="1" shrinkToFit="1"/>
    </xf>
    <xf numFmtId="172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 t="s">
        <v>51</v>
      </c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 t="s">
        <v>52</v>
      </c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>
        <f>SUMIF(F49:F54,A16,G49:G54)+SUMIF(F49:F54,"PSU",G49:G54)</f>
        <v>0</v>
      </c>
      <c r="F16" s="85"/>
      <c r="G16" s="84">
        <f>SUMIF(F49:F54,A16,H49:H54)+SUMIF(F49:F54,"PSU",H49:H54)</f>
        <v>0</v>
      </c>
      <c r="H16" s="85"/>
      <c r="I16" s="84">
        <f>SUMIF(F49:F54,A16,I49:I54)+SUMIF(F49:F54,"PSU",I49:I54)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>
        <f>SUMIF(F49:F54,A17,G49:G54)</f>
        <v>0</v>
      </c>
      <c r="F17" s="85"/>
      <c r="G17" s="84">
        <f>SUMIF(F49:F54,A17,H49:H54)</f>
        <v>0</v>
      </c>
      <c r="H17" s="85"/>
      <c r="I17" s="84">
        <f>SUMIF(F49:F54,A17,I49:I54)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>
        <f>SUMIF(F49:F54,A18,G49:G54)</f>
        <v>0</v>
      </c>
      <c r="F18" s="85"/>
      <c r="G18" s="84">
        <f>SUMIF(F49:F54,A18,H49:H54)</f>
        <v>0</v>
      </c>
      <c r="H18" s="85"/>
      <c r="I18" s="84">
        <f>SUMIF(F49:F54,A18,I49:I54)</f>
        <v>0</v>
      </c>
      <c r="J18" s="94"/>
    </row>
    <row r="19" spans="1:10" ht="23.25" customHeight="1" x14ac:dyDescent="0.2">
      <c r="A19" s="196" t="s">
        <v>72</v>
      </c>
      <c r="B19" s="197" t="s">
        <v>26</v>
      </c>
      <c r="C19" s="58"/>
      <c r="D19" s="59"/>
      <c r="E19" s="84">
        <f>SUMIF(F49:F54,A19,G49:G54)</f>
        <v>0</v>
      </c>
      <c r="F19" s="85"/>
      <c r="G19" s="84">
        <f>SUMIF(F49:F54,A19,H49:H54)</f>
        <v>0</v>
      </c>
      <c r="H19" s="85"/>
      <c r="I19" s="84">
        <f>SUMIF(F49:F54,A19,I49:I54)</f>
        <v>0</v>
      </c>
      <c r="J19" s="94"/>
    </row>
    <row r="20" spans="1:10" ht="23.25" customHeight="1" x14ac:dyDescent="0.2">
      <c r="A20" s="196" t="s">
        <v>73</v>
      </c>
      <c r="B20" s="197" t="s">
        <v>27</v>
      </c>
      <c r="C20" s="58"/>
      <c r="D20" s="59"/>
      <c r="E20" s="84">
        <f>SUMIF(F49:F54,A20,G49:G54)</f>
        <v>0</v>
      </c>
      <c r="F20" s="85"/>
      <c r="G20" s="84">
        <f>SUMIF(F49:F54,A20,H49:H54)</f>
        <v>0</v>
      </c>
      <c r="H20" s="85"/>
      <c r="I20" s="84">
        <f>SUMIF(F49:F54,A20,I49:I54)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42149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Pol'!AC124</f>
        <v>0</v>
      </c>
      <c r="G39" s="149">
        <f>' Pol'!AD124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53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55</v>
      </c>
    </row>
    <row r="43" spans="1:52" x14ac:dyDescent="0.2">
      <c r="B43" s="163" t="s">
        <v>56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Komunikace včetně sjezdů na parcelu</v>
      </c>
    </row>
    <row r="46" spans="1:52" ht="15.75" x14ac:dyDescent="0.25">
      <c r="B46" s="164" t="s">
        <v>57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58</v>
      </c>
      <c r="G48" s="175" t="s">
        <v>29</v>
      </c>
      <c r="H48" s="175" t="s">
        <v>30</v>
      </c>
      <c r="I48" s="176" t="s">
        <v>28</v>
      </c>
      <c r="J48" s="176"/>
    </row>
    <row r="49" spans="1:10" ht="25.5" customHeight="1" x14ac:dyDescent="0.2">
      <c r="A49" s="166"/>
      <c r="B49" s="177" t="s">
        <v>59</v>
      </c>
      <c r="C49" s="178" t="s">
        <v>60</v>
      </c>
      <c r="D49" s="179"/>
      <c r="E49" s="179"/>
      <c r="F49" s="183" t="s">
        <v>23</v>
      </c>
      <c r="G49" s="184">
        <f>' Pol'!I8</f>
        <v>0</v>
      </c>
      <c r="H49" s="184">
        <f>' Pol'!K8</f>
        <v>0</v>
      </c>
      <c r="I49" s="185"/>
      <c r="J49" s="185"/>
    </row>
    <row r="50" spans="1:10" ht="25.5" customHeight="1" x14ac:dyDescent="0.2">
      <c r="A50" s="166"/>
      <c r="B50" s="169" t="s">
        <v>61</v>
      </c>
      <c r="C50" s="168" t="s">
        <v>62</v>
      </c>
      <c r="D50" s="170"/>
      <c r="E50" s="170"/>
      <c r="F50" s="186" t="s">
        <v>23</v>
      </c>
      <c r="G50" s="187">
        <f>' Pol'!I43</f>
        <v>0</v>
      </c>
      <c r="H50" s="187">
        <f>' Pol'!K43</f>
        <v>0</v>
      </c>
      <c r="I50" s="188"/>
      <c r="J50" s="188"/>
    </row>
    <row r="51" spans="1:10" ht="25.5" customHeight="1" x14ac:dyDescent="0.2">
      <c r="A51" s="166"/>
      <c r="B51" s="169" t="s">
        <v>63</v>
      </c>
      <c r="C51" s="168" t="s">
        <v>64</v>
      </c>
      <c r="D51" s="170"/>
      <c r="E51" s="170"/>
      <c r="F51" s="186" t="s">
        <v>23</v>
      </c>
      <c r="G51" s="187">
        <f>' Pol'!I79</f>
        <v>0</v>
      </c>
      <c r="H51" s="187">
        <f>' Pol'!K79</f>
        <v>0</v>
      </c>
      <c r="I51" s="188"/>
      <c r="J51" s="188"/>
    </row>
    <row r="52" spans="1:10" ht="25.5" customHeight="1" x14ac:dyDescent="0.2">
      <c r="A52" s="166"/>
      <c r="B52" s="169" t="s">
        <v>65</v>
      </c>
      <c r="C52" s="168" t="s">
        <v>66</v>
      </c>
      <c r="D52" s="170"/>
      <c r="E52" s="170"/>
      <c r="F52" s="186" t="s">
        <v>23</v>
      </c>
      <c r="G52" s="187">
        <f>' Pol'!I82</f>
        <v>0</v>
      </c>
      <c r="H52" s="187">
        <f>' Pol'!K82</f>
        <v>0</v>
      </c>
      <c r="I52" s="188"/>
      <c r="J52" s="188"/>
    </row>
    <row r="53" spans="1:10" ht="25.5" customHeight="1" x14ac:dyDescent="0.2">
      <c r="A53" s="166"/>
      <c r="B53" s="169" t="s">
        <v>67</v>
      </c>
      <c r="C53" s="168" t="s">
        <v>68</v>
      </c>
      <c r="D53" s="170"/>
      <c r="E53" s="170"/>
      <c r="F53" s="186" t="s">
        <v>23</v>
      </c>
      <c r="G53" s="187">
        <f>' Pol'!I109</f>
        <v>0</v>
      </c>
      <c r="H53" s="187">
        <f>' Pol'!K109</f>
        <v>0</v>
      </c>
      <c r="I53" s="188"/>
      <c r="J53" s="188"/>
    </row>
    <row r="54" spans="1:10" ht="25.5" customHeight="1" x14ac:dyDescent="0.2">
      <c r="A54" s="166"/>
      <c r="B54" s="180" t="s">
        <v>69</v>
      </c>
      <c r="C54" s="181" t="s">
        <v>70</v>
      </c>
      <c r="D54" s="182"/>
      <c r="E54" s="182"/>
      <c r="F54" s="189" t="s">
        <v>71</v>
      </c>
      <c r="G54" s="190">
        <f>' Pol'!I117</f>
        <v>0</v>
      </c>
      <c r="H54" s="190">
        <f>' Pol'!K117</f>
        <v>0</v>
      </c>
      <c r="I54" s="191"/>
      <c r="J54" s="191"/>
    </row>
    <row r="55" spans="1:10" ht="25.5" customHeight="1" x14ac:dyDescent="0.2">
      <c r="A55" s="167"/>
      <c r="B55" s="173" t="s">
        <v>1</v>
      </c>
      <c r="C55" s="173"/>
      <c r="D55" s="174"/>
      <c r="E55" s="174"/>
      <c r="F55" s="192"/>
      <c r="G55" s="193">
        <f>SUM(G49:G54)</f>
        <v>0</v>
      </c>
      <c r="H55" s="193">
        <f>SUM(H49:H54)</f>
        <v>0</v>
      </c>
      <c r="I55" s="194">
        <f>SUM(I49:I54)</f>
        <v>0</v>
      </c>
      <c r="J55" s="194"/>
    </row>
    <row r="56" spans="1:10" x14ac:dyDescent="0.2">
      <c r="F56" s="195"/>
      <c r="G56" s="131"/>
      <c r="H56" s="195"/>
      <c r="I56" s="131"/>
      <c r="J56" s="131"/>
    </row>
    <row r="57" spans="1:10" x14ac:dyDescent="0.2">
      <c r="F57" s="195"/>
      <c r="G57" s="131"/>
      <c r="H57" s="195"/>
      <c r="I57" s="131"/>
      <c r="J57" s="131"/>
    </row>
    <row r="58" spans="1:10" x14ac:dyDescent="0.2">
      <c r="F58" s="195"/>
      <c r="G58" s="131"/>
      <c r="H58" s="195"/>
      <c r="I58" s="131"/>
      <c r="J58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3:J53"/>
    <mergeCell ref="C53:E53"/>
    <mergeCell ref="I54:J54"/>
    <mergeCell ref="C54:E54"/>
    <mergeCell ref="I55:J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75</v>
      </c>
    </row>
    <row r="2" spans="1:60" ht="24.95" customHeight="1" x14ac:dyDescent="0.2">
      <c r="A2" s="206" t="s">
        <v>74</v>
      </c>
      <c r="B2" s="200"/>
      <c r="C2" s="201" t="s">
        <v>46</v>
      </c>
      <c r="D2" s="202"/>
      <c r="E2" s="202"/>
      <c r="F2" s="202"/>
      <c r="G2" s="208"/>
      <c r="AE2" t="s">
        <v>76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77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78</v>
      </c>
    </row>
    <row r="5" spans="1:60" hidden="1" x14ac:dyDescent="0.2">
      <c r="A5" s="210" t="s">
        <v>79</v>
      </c>
      <c r="B5" s="211"/>
      <c r="C5" s="212"/>
      <c r="D5" s="213"/>
      <c r="E5" s="214"/>
      <c r="F5" s="214"/>
      <c r="G5" s="215"/>
      <c r="AE5" t="s">
        <v>80</v>
      </c>
    </row>
    <row r="6" spans="1:60" x14ac:dyDescent="0.2">
      <c r="D6" s="198"/>
    </row>
    <row r="7" spans="1:60" ht="38.25" x14ac:dyDescent="0.2">
      <c r="A7" s="221" t="s">
        <v>81</v>
      </c>
      <c r="B7" s="222" t="s">
        <v>82</v>
      </c>
      <c r="C7" s="222" t="s">
        <v>83</v>
      </c>
      <c r="D7" s="242" t="s">
        <v>84</v>
      </c>
      <c r="E7" s="221" t="s">
        <v>85</v>
      </c>
      <c r="F7" s="216" t="s">
        <v>86</v>
      </c>
      <c r="G7" s="243" t="s">
        <v>28</v>
      </c>
      <c r="H7" s="244" t="s">
        <v>29</v>
      </c>
      <c r="I7" s="244" t="s">
        <v>87</v>
      </c>
      <c r="J7" s="244" t="s">
        <v>30</v>
      </c>
      <c r="K7" s="244" t="s">
        <v>88</v>
      </c>
      <c r="L7" s="244" t="s">
        <v>89</v>
      </c>
      <c r="M7" s="244" t="s">
        <v>90</v>
      </c>
      <c r="N7" s="244" t="s">
        <v>91</v>
      </c>
      <c r="O7" s="244" t="s">
        <v>92</v>
      </c>
      <c r="P7" s="244" t="s">
        <v>93</v>
      </c>
      <c r="Q7" s="244" t="s">
        <v>94</v>
      </c>
      <c r="R7" s="244" t="s">
        <v>95</v>
      </c>
      <c r="S7" s="244" t="s">
        <v>96</v>
      </c>
      <c r="T7" s="244" t="s">
        <v>97</v>
      </c>
      <c r="U7" s="223" t="s">
        <v>98</v>
      </c>
    </row>
    <row r="8" spans="1:60" x14ac:dyDescent="0.2">
      <c r="A8" s="245" t="s">
        <v>99</v>
      </c>
      <c r="B8" s="246" t="s">
        <v>59</v>
      </c>
      <c r="C8" s="247" t="s">
        <v>60</v>
      </c>
      <c r="D8" s="248"/>
      <c r="E8" s="249"/>
      <c r="F8" s="234"/>
      <c r="G8" s="234">
        <f>SUMIF(AE9:AE42,"&lt;&gt;NOR",G9:G42)</f>
        <v>0</v>
      </c>
      <c r="H8" s="234"/>
      <c r="I8" s="234">
        <f>SUM(I9:I42)</f>
        <v>0</v>
      </c>
      <c r="J8" s="234"/>
      <c r="K8" s="234">
        <f>SUM(K9:K42)</f>
        <v>0</v>
      </c>
      <c r="L8" s="234"/>
      <c r="M8" s="234">
        <f>SUM(M9:M42)</f>
        <v>0</v>
      </c>
      <c r="N8" s="234"/>
      <c r="O8" s="234">
        <f>SUM(O9:O42)</f>
        <v>0.01</v>
      </c>
      <c r="P8" s="234"/>
      <c r="Q8" s="234">
        <f>SUM(Q9:Q42)</f>
        <v>27.3</v>
      </c>
      <c r="R8" s="234"/>
      <c r="S8" s="234"/>
      <c r="T8" s="250"/>
      <c r="U8" s="234">
        <f>SUM(U9:U42)</f>
        <v>588.08999999999992</v>
      </c>
      <c r="AE8" t="s">
        <v>100</v>
      </c>
    </row>
    <row r="9" spans="1:60" outlineLevel="1" x14ac:dyDescent="0.2">
      <c r="A9" s="218">
        <v>1</v>
      </c>
      <c r="B9" s="224" t="s">
        <v>101</v>
      </c>
      <c r="C9" s="272" t="s">
        <v>102</v>
      </c>
      <c r="D9" s="226" t="s">
        <v>103</v>
      </c>
      <c r="E9" s="230">
        <v>27.5716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0.22</v>
      </c>
      <c r="Q9" s="236">
        <f>ROUND(E9*P9,2)</f>
        <v>6.07</v>
      </c>
      <c r="R9" s="236"/>
      <c r="S9" s="236"/>
      <c r="T9" s="237">
        <v>0.375</v>
      </c>
      <c r="U9" s="236">
        <f>ROUND(E9*T9,2)</f>
        <v>10.34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104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>
        <v>2</v>
      </c>
      <c r="B10" s="224" t="s">
        <v>105</v>
      </c>
      <c r="C10" s="272" t="s">
        <v>106</v>
      </c>
      <c r="D10" s="226" t="s">
        <v>103</v>
      </c>
      <c r="E10" s="230">
        <v>27.5716</v>
      </c>
      <c r="F10" s="235"/>
      <c r="G10" s="236">
        <f>ROUND(E10*F10,2)</f>
        <v>0</v>
      </c>
      <c r="H10" s="235"/>
      <c r="I10" s="236">
        <f>ROUND(E10*H10,2)</f>
        <v>0</v>
      </c>
      <c r="J10" s="235"/>
      <c r="K10" s="236">
        <f>ROUND(E10*J10,2)</f>
        <v>0</v>
      </c>
      <c r="L10" s="236">
        <v>21</v>
      </c>
      <c r="M10" s="236">
        <f>G10*(1+L10/100)</f>
        <v>0</v>
      </c>
      <c r="N10" s="236">
        <v>0</v>
      </c>
      <c r="O10" s="236">
        <f>ROUND(E10*N10,2)</f>
        <v>0</v>
      </c>
      <c r="P10" s="236">
        <v>0.77</v>
      </c>
      <c r="Q10" s="236">
        <f>ROUND(E10*P10,2)</f>
        <v>21.23</v>
      </c>
      <c r="R10" s="236"/>
      <c r="S10" s="236"/>
      <c r="T10" s="237">
        <v>1.1505000000000001</v>
      </c>
      <c r="U10" s="236">
        <f>ROUND(E10*T10,2)</f>
        <v>31.72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104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>
        <v>3</v>
      </c>
      <c r="B11" s="224" t="s">
        <v>107</v>
      </c>
      <c r="C11" s="272" t="s">
        <v>108</v>
      </c>
      <c r="D11" s="226" t="s">
        <v>109</v>
      </c>
      <c r="E11" s="230">
        <v>1064.8054999999999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6"/>
      <c r="S11" s="236"/>
      <c r="T11" s="237">
        <v>0.223</v>
      </c>
      <c r="U11" s="236">
        <f>ROUND(E11*T11,2)</f>
        <v>237.45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104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22.5" outlineLevel="1" x14ac:dyDescent="0.2">
      <c r="A12" s="218"/>
      <c r="B12" s="224"/>
      <c r="C12" s="273" t="s">
        <v>110</v>
      </c>
      <c r="D12" s="227"/>
      <c r="E12" s="231">
        <v>869.49069999999995</v>
      </c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7"/>
      <c r="U12" s="236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111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/>
      <c r="B13" s="224"/>
      <c r="C13" s="273" t="s">
        <v>112</v>
      </c>
      <c r="D13" s="227"/>
      <c r="E13" s="231">
        <v>195.31479999999999</v>
      </c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7"/>
      <c r="U13" s="236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111</v>
      </c>
      <c r="AF13" s="217">
        <v>0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>
        <v>4</v>
      </c>
      <c r="B14" s="224" t="s">
        <v>113</v>
      </c>
      <c r="C14" s="272" t="s">
        <v>114</v>
      </c>
      <c r="D14" s="226" t="s">
        <v>109</v>
      </c>
      <c r="E14" s="230">
        <v>1064.8054999999999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6"/>
      <c r="S14" s="236"/>
      <c r="T14" s="237">
        <v>8.7999999999999995E-2</v>
      </c>
      <c r="U14" s="236">
        <f>ROUND(E14*T14,2)</f>
        <v>93.7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104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22.5" outlineLevel="1" x14ac:dyDescent="0.2">
      <c r="A15" s="218">
        <v>5</v>
      </c>
      <c r="B15" s="224" t="s">
        <v>115</v>
      </c>
      <c r="C15" s="272" t="s">
        <v>116</v>
      </c>
      <c r="D15" s="226" t="s">
        <v>109</v>
      </c>
      <c r="E15" s="230">
        <v>66.201400000000007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/>
      <c r="T15" s="237">
        <v>0.23</v>
      </c>
      <c r="U15" s="236">
        <f>ROUND(E15*T15,2)</f>
        <v>15.23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104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/>
      <c r="B16" s="224"/>
      <c r="C16" s="273" t="s">
        <v>117</v>
      </c>
      <c r="D16" s="227"/>
      <c r="E16" s="231">
        <v>60.343200000000003</v>
      </c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7"/>
      <c r="U16" s="236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111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/>
      <c r="B17" s="224"/>
      <c r="C17" s="273" t="s">
        <v>118</v>
      </c>
      <c r="D17" s="227"/>
      <c r="E17" s="231">
        <v>5.8582000000000001</v>
      </c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7"/>
      <c r="U17" s="236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111</v>
      </c>
      <c r="AF17" s="217">
        <v>0</v>
      </c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>
        <v>6</v>
      </c>
      <c r="B18" s="224" t="s">
        <v>119</v>
      </c>
      <c r="C18" s="272" t="s">
        <v>120</v>
      </c>
      <c r="D18" s="226" t="s">
        <v>109</v>
      </c>
      <c r="E18" s="230">
        <v>66.201400000000007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6"/>
      <c r="S18" s="236"/>
      <c r="T18" s="237">
        <v>0.64680000000000004</v>
      </c>
      <c r="U18" s="236">
        <f>ROUND(E18*T18,2)</f>
        <v>42.82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104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2.5" outlineLevel="1" x14ac:dyDescent="0.2">
      <c r="A19" s="218">
        <v>7</v>
      </c>
      <c r="B19" s="224" t="s">
        <v>121</v>
      </c>
      <c r="C19" s="272" t="s">
        <v>122</v>
      </c>
      <c r="D19" s="226" t="s">
        <v>109</v>
      </c>
      <c r="E19" s="230">
        <v>1131.0069000000001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6"/>
      <c r="S19" s="236"/>
      <c r="T19" s="237">
        <v>1.0999999999999999E-2</v>
      </c>
      <c r="U19" s="236">
        <f>ROUND(E19*T19,2)</f>
        <v>12.44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104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/>
      <c r="B20" s="224"/>
      <c r="C20" s="273" t="s">
        <v>123</v>
      </c>
      <c r="D20" s="227"/>
      <c r="E20" s="231">
        <v>1064.8054999999999</v>
      </c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7"/>
      <c r="U20" s="236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111</v>
      </c>
      <c r="AF20" s="217">
        <v>0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/>
      <c r="B21" s="224"/>
      <c r="C21" s="273" t="s">
        <v>124</v>
      </c>
      <c r="D21" s="227"/>
      <c r="E21" s="231">
        <v>66.201400000000007</v>
      </c>
      <c r="F21" s="236"/>
      <c r="G21" s="236"/>
      <c r="H21" s="236"/>
      <c r="I21" s="236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7"/>
      <c r="U21" s="236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111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>
        <v>8</v>
      </c>
      <c r="B22" s="224" t="s">
        <v>125</v>
      </c>
      <c r="C22" s="272" t="s">
        <v>126</v>
      </c>
      <c r="D22" s="226" t="s">
        <v>109</v>
      </c>
      <c r="E22" s="230">
        <v>11310.069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6"/>
      <c r="S22" s="236"/>
      <c r="T22" s="237">
        <v>0</v>
      </c>
      <c r="U22" s="236">
        <f>ROUND(E22*T22,2)</f>
        <v>0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104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/>
      <c r="B23" s="224"/>
      <c r="C23" s="273" t="s">
        <v>127</v>
      </c>
      <c r="D23" s="227"/>
      <c r="E23" s="231">
        <v>11310.069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7"/>
      <c r="U23" s="236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111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 x14ac:dyDescent="0.2">
      <c r="A24" s="218">
        <v>9</v>
      </c>
      <c r="B24" s="224" t="s">
        <v>128</v>
      </c>
      <c r="C24" s="272" t="s">
        <v>129</v>
      </c>
      <c r="D24" s="226" t="s">
        <v>109</v>
      </c>
      <c r="E24" s="230">
        <v>1131.0069000000001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/>
      <c r="T24" s="237">
        <v>8.9999999999999993E-3</v>
      </c>
      <c r="U24" s="236">
        <f>ROUND(E24*T24,2)</f>
        <v>10.18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104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>
        <v>10</v>
      </c>
      <c r="B25" s="224" t="s">
        <v>130</v>
      </c>
      <c r="C25" s="272" t="s">
        <v>131</v>
      </c>
      <c r="D25" s="226" t="s">
        <v>109</v>
      </c>
      <c r="E25" s="230">
        <v>1131.0069000000001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6"/>
      <c r="S25" s="236"/>
      <c r="T25" s="237">
        <v>0</v>
      </c>
      <c r="U25" s="236">
        <f>ROUND(E25*T25,2)</f>
        <v>0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104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4"/>
      <c r="C26" s="273" t="s">
        <v>132</v>
      </c>
      <c r="D26" s="227"/>
      <c r="E26" s="231">
        <v>1131.0069000000001</v>
      </c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7"/>
      <c r="U26" s="236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111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/>
      <c r="B27" s="224"/>
      <c r="C27" s="273" t="s">
        <v>133</v>
      </c>
      <c r="D27" s="227"/>
      <c r="E27" s="231"/>
      <c r="F27" s="236"/>
      <c r="G27" s="236"/>
      <c r="H27" s="236"/>
      <c r="I27" s="236"/>
      <c r="J27" s="236"/>
      <c r="K27" s="236"/>
      <c r="L27" s="236"/>
      <c r="M27" s="236"/>
      <c r="N27" s="236"/>
      <c r="O27" s="236"/>
      <c r="P27" s="236"/>
      <c r="Q27" s="236"/>
      <c r="R27" s="236"/>
      <c r="S27" s="236"/>
      <c r="T27" s="237"/>
      <c r="U27" s="236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111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>
        <v>11</v>
      </c>
      <c r="B28" s="224" t="s">
        <v>134</v>
      </c>
      <c r="C28" s="272" t="s">
        <v>135</v>
      </c>
      <c r="D28" s="226" t="s">
        <v>109</v>
      </c>
      <c r="E28" s="230">
        <v>9.6501000000000001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6">
        <v>0</v>
      </c>
      <c r="O28" s="236">
        <f>ROUND(E28*N28,2)</f>
        <v>0</v>
      </c>
      <c r="P28" s="236">
        <v>0</v>
      </c>
      <c r="Q28" s="236">
        <f>ROUND(E28*P28,2)</f>
        <v>0</v>
      </c>
      <c r="R28" s="236"/>
      <c r="S28" s="236"/>
      <c r="T28" s="237">
        <v>0</v>
      </c>
      <c r="U28" s="236">
        <f>ROUND(E28*T28,2)</f>
        <v>0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104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4"/>
      <c r="C29" s="273" t="s">
        <v>136</v>
      </c>
      <c r="D29" s="227"/>
      <c r="E29" s="231">
        <v>9.6501000000000001</v>
      </c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7"/>
      <c r="U29" s="236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111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>
        <v>12</v>
      </c>
      <c r="B30" s="224" t="s">
        <v>137</v>
      </c>
      <c r="C30" s="272" t="s">
        <v>138</v>
      </c>
      <c r="D30" s="226" t="s">
        <v>103</v>
      </c>
      <c r="E30" s="230">
        <v>2822.9059999999999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6"/>
      <c r="S30" s="236"/>
      <c r="T30" s="237">
        <v>1.7999999999999999E-2</v>
      </c>
      <c r="U30" s="236">
        <f>ROUND(E30*T30,2)</f>
        <v>50.81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104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/>
      <c r="B31" s="224"/>
      <c r="C31" s="273" t="s">
        <v>139</v>
      </c>
      <c r="D31" s="227"/>
      <c r="E31" s="231">
        <v>1860.8244</v>
      </c>
      <c r="F31" s="2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7"/>
      <c r="U31" s="236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111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18"/>
      <c r="B32" s="224"/>
      <c r="C32" s="273" t="s">
        <v>140</v>
      </c>
      <c r="D32" s="227"/>
      <c r="E32" s="231">
        <v>617.10050000000001</v>
      </c>
      <c r="F32" s="236"/>
      <c r="G32" s="236"/>
      <c r="H32" s="236"/>
      <c r="I32" s="236"/>
      <c r="J32" s="236"/>
      <c r="K32" s="236"/>
      <c r="L32" s="236"/>
      <c r="M32" s="236"/>
      <c r="N32" s="236"/>
      <c r="O32" s="236"/>
      <c r="P32" s="236"/>
      <c r="Q32" s="236"/>
      <c r="R32" s="236"/>
      <c r="S32" s="236"/>
      <c r="T32" s="237"/>
      <c r="U32" s="236"/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111</v>
      </c>
      <c r="AF32" s="217">
        <v>0</v>
      </c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4"/>
      <c r="C33" s="273" t="s">
        <v>141</v>
      </c>
      <c r="D33" s="227"/>
      <c r="E33" s="231">
        <v>344.98110000000003</v>
      </c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7"/>
      <c r="U33" s="236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111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>
        <v>13</v>
      </c>
      <c r="B34" s="224" t="s">
        <v>142</v>
      </c>
      <c r="C34" s="272" t="s">
        <v>143</v>
      </c>
      <c r="D34" s="226" t="s">
        <v>109</v>
      </c>
      <c r="E34" s="230">
        <v>272.65249999999997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/>
      <c r="S34" s="236"/>
      <c r="T34" s="237">
        <v>9.2999999999999999E-2</v>
      </c>
      <c r="U34" s="236">
        <f>ROUND(E34*T34,2)</f>
        <v>25.36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104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/>
      <c r="B35" s="224"/>
      <c r="C35" s="273" t="s">
        <v>144</v>
      </c>
      <c r="D35" s="227"/>
      <c r="E35" s="231">
        <v>213.71549999999999</v>
      </c>
      <c r="F35" s="236"/>
      <c r="G35" s="236"/>
      <c r="H35" s="236"/>
      <c r="I35" s="236"/>
      <c r="J35" s="236"/>
      <c r="K35" s="236"/>
      <c r="L35" s="236"/>
      <c r="M35" s="236"/>
      <c r="N35" s="236"/>
      <c r="O35" s="236"/>
      <c r="P35" s="236"/>
      <c r="Q35" s="236"/>
      <c r="R35" s="236"/>
      <c r="S35" s="236"/>
      <c r="T35" s="237"/>
      <c r="U35" s="236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111</v>
      </c>
      <c r="AF35" s="217">
        <v>0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/>
      <c r="B36" s="224"/>
      <c r="C36" s="273" t="s">
        <v>145</v>
      </c>
      <c r="D36" s="227"/>
      <c r="E36" s="231">
        <v>58.936999999999998</v>
      </c>
      <c r="F36" s="236"/>
      <c r="G36" s="236"/>
      <c r="H36" s="236"/>
      <c r="I36" s="236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37"/>
      <c r="U36" s="236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111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>
        <v>14</v>
      </c>
      <c r="B37" s="224" t="s">
        <v>146</v>
      </c>
      <c r="C37" s="272" t="s">
        <v>147</v>
      </c>
      <c r="D37" s="226" t="s">
        <v>103</v>
      </c>
      <c r="E37" s="230">
        <v>220.6713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6"/>
      <c r="S37" s="236"/>
      <c r="T37" s="237">
        <v>0.19</v>
      </c>
      <c r="U37" s="236">
        <f>ROUND(E37*T37,2)</f>
        <v>41.93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104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/>
      <c r="B38" s="224"/>
      <c r="C38" s="273" t="s">
        <v>148</v>
      </c>
      <c r="D38" s="227"/>
      <c r="E38" s="231">
        <v>201.14400000000001</v>
      </c>
      <c r="F38" s="236"/>
      <c r="G38" s="236"/>
      <c r="H38" s="236"/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7"/>
      <c r="U38" s="236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111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/>
      <c r="B39" s="224"/>
      <c r="C39" s="273" t="s">
        <v>149</v>
      </c>
      <c r="D39" s="227"/>
      <c r="E39" s="231">
        <v>19.5273</v>
      </c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7"/>
      <c r="U39" s="236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111</v>
      </c>
      <c r="AF39" s="217">
        <v>0</v>
      </c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>
        <v>15</v>
      </c>
      <c r="B40" s="224" t="s">
        <v>150</v>
      </c>
      <c r="C40" s="272" t="s">
        <v>151</v>
      </c>
      <c r="D40" s="226" t="s">
        <v>103</v>
      </c>
      <c r="E40" s="230">
        <v>220.6713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0</v>
      </c>
      <c r="O40" s="236">
        <f>ROUND(E40*N40,2)</f>
        <v>0</v>
      </c>
      <c r="P40" s="236">
        <v>0</v>
      </c>
      <c r="Q40" s="236">
        <f>ROUND(E40*P40,2)</f>
        <v>0</v>
      </c>
      <c r="R40" s="236"/>
      <c r="S40" s="236"/>
      <c r="T40" s="237">
        <v>7.2999999999999995E-2</v>
      </c>
      <c r="U40" s="236">
        <f>ROUND(E40*T40,2)</f>
        <v>16.11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104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>
        <v>16</v>
      </c>
      <c r="B41" s="224" t="s">
        <v>152</v>
      </c>
      <c r="C41" s="272" t="s">
        <v>153</v>
      </c>
      <c r="D41" s="226" t="s">
        <v>154</v>
      </c>
      <c r="E41" s="230">
        <v>6.6200999999999999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6">
        <v>1E-3</v>
      </c>
      <c r="O41" s="236">
        <f>ROUND(E41*N41,2)</f>
        <v>0.01</v>
      </c>
      <c r="P41" s="236">
        <v>0</v>
      </c>
      <c r="Q41" s="236">
        <f>ROUND(E41*P41,2)</f>
        <v>0</v>
      </c>
      <c r="R41" s="236"/>
      <c r="S41" s="236"/>
      <c r="T41" s="237">
        <v>0</v>
      </c>
      <c r="U41" s="236">
        <f>ROUND(E41*T41,2)</f>
        <v>0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155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/>
      <c r="B42" s="224"/>
      <c r="C42" s="273" t="s">
        <v>156</v>
      </c>
      <c r="D42" s="227"/>
      <c r="E42" s="231">
        <v>6.6200999999999999</v>
      </c>
      <c r="F42" s="236"/>
      <c r="G42" s="236"/>
      <c r="H42" s="236"/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7"/>
      <c r="U42" s="236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111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x14ac:dyDescent="0.2">
      <c r="A43" s="219" t="s">
        <v>99</v>
      </c>
      <c r="B43" s="225" t="s">
        <v>61</v>
      </c>
      <c r="C43" s="274" t="s">
        <v>62</v>
      </c>
      <c r="D43" s="228"/>
      <c r="E43" s="232"/>
      <c r="F43" s="238"/>
      <c r="G43" s="238">
        <f>SUMIF(AE44:AE78,"&lt;&gt;NOR",G44:G78)</f>
        <v>0</v>
      </c>
      <c r="H43" s="238"/>
      <c r="I43" s="238">
        <f>SUM(I44:I78)</f>
        <v>0</v>
      </c>
      <c r="J43" s="238"/>
      <c r="K43" s="238">
        <f>SUM(K44:K78)</f>
        <v>0</v>
      </c>
      <c r="L43" s="238"/>
      <c r="M43" s="238">
        <f>SUM(M44:M78)</f>
        <v>0</v>
      </c>
      <c r="N43" s="238"/>
      <c r="O43" s="238">
        <f>SUM(O44:O78)</f>
        <v>2250.19</v>
      </c>
      <c r="P43" s="238"/>
      <c r="Q43" s="238">
        <f>SUM(Q44:Q78)</f>
        <v>0</v>
      </c>
      <c r="R43" s="238"/>
      <c r="S43" s="238"/>
      <c r="T43" s="239"/>
      <c r="U43" s="238">
        <f>SUM(U44:U78)</f>
        <v>827.3</v>
      </c>
      <c r="AE43" t="s">
        <v>100</v>
      </c>
    </row>
    <row r="44" spans="1:60" outlineLevel="1" x14ac:dyDescent="0.2">
      <c r="A44" s="218">
        <v>17</v>
      </c>
      <c r="B44" s="224" t="s">
        <v>157</v>
      </c>
      <c r="C44" s="272" t="s">
        <v>158</v>
      </c>
      <c r="D44" s="226" t="s">
        <v>103</v>
      </c>
      <c r="E44" s="230">
        <v>1860.8244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6">
        <v>0.31628000000000001</v>
      </c>
      <c r="O44" s="236">
        <f>ROUND(E44*N44,2)</f>
        <v>588.54</v>
      </c>
      <c r="P44" s="236">
        <v>0</v>
      </c>
      <c r="Q44" s="236">
        <f>ROUND(E44*P44,2)</f>
        <v>0</v>
      </c>
      <c r="R44" s="236"/>
      <c r="S44" s="236"/>
      <c r="T44" s="237">
        <v>2.5999999999999999E-2</v>
      </c>
      <c r="U44" s="236">
        <f>ROUND(E44*T44,2)</f>
        <v>48.38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104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/>
      <c r="B45" s="224"/>
      <c r="C45" s="273" t="s">
        <v>159</v>
      </c>
      <c r="D45" s="227"/>
      <c r="E45" s="231">
        <v>1247.0150000000001</v>
      </c>
      <c r="F45" s="236"/>
      <c r="G45" s="236"/>
      <c r="H45" s="236"/>
      <c r="I45" s="236"/>
      <c r="J45" s="236"/>
      <c r="K45" s="236"/>
      <c r="L45" s="236"/>
      <c r="M45" s="236"/>
      <c r="N45" s="236"/>
      <c r="O45" s="236"/>
      <c r="P45" s="236"/>
      <c r="Q45" s="236"/>
      <c r="R45" s="236"/>
      <c r="S45" s="236"/>
      <c r="T45" s="237"/>
      <c r="U45" s="236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111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/>
      <c r="B46" s="224"/>
      <c r="C46" s="273" t="s">
        <v>160</v>
      </c>
      <c r="D46" s="227"/>
      <c r="E46" s="231">
        <v>130.12620000000001</v>
      </c>
      <c r="F46" s="236"/>
      <c r="G46" s="236"/>
      <c r="H46" s="236"/>
      <c r="I46" s="236"/>
      <c r="J46" s="236"/>
      <c r="K46" s="236"/>
      <c r="L46" s="236"/>
      <c r="M46" s="236"/>
      <c r="N46" s="236"/>
      <c r="O46" s="236"/>
      <c r="P46" s="236"/>
      <c r="Q46" s="236"/>
      <c r="R46" s="236"/>
      <c r="S46" s="236"/>
      <c r="T46" s="237"/>
      <c r="U46" s="236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111</v>
      </c>
      <c r="AF46" s="217">
        <v>0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/>
      <c r="B47" s="224"/>
      <c r="C47" s="273" t="s">
        <v>161</v>
      </c>
      <c r="D47" s="227"/>
      <c r="E47" s="231">
        <v>483.6832</v>
      </c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7"/>
      <c r="U47" s="236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111</v>
      </c>
      <c r="AF47" s="217">
        <v>0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>
        <v>18</v>
      </c>
      <c r="B48" s="224" t="s">
        <v>162</v>
      </c>
      <c r="C48" s="272" t="s">
        <v>163</v>
      </c>
      <c r="D48" s="226" t="s">
        <v>103</v>
      </c>
      <c r="E48" s="230">
        <v>1860.8244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6">
        <v>0.30651</v>
      </c>
      <c r="O48" s="236">
        <f>ROUND(E48*N48,2)</f>
        <v>570.36</v>
      </c>
      <c r="P48" s="236">
        <v>0</v>
      </c>
      <c r="Q48" s="236">
        <f>ROUND(E48*P48,2)</f>
        <v>0</v>
      </c>
      <c r="R48" s="236"/>
      <c r="S48" s="236"/>
      <c r="T48" s="237">
        <v>2.5000000000000001E-2</v>
      </c>
      <c r="U48" s="236">
        <f>ROUND(E48*T48,2)</f>
        <v>46.52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104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/>
      <c r="B49" s="224"/>
      <c r="C49" s="273" t="s">
        <v>159</v>
      </c>
      <c r="D49" s="227"/>
      <c r="E49" s="231">
        <v>1247.0150000000001</v>
      </c>
      <c r="F49" s="236"/>
      <c r="G49" s="236"/>
      <c r="H49" s="236"/>
      <c r="I49" s="236"/>
      <c r="J49" s="236"/>
      <c r="K49" s="236"/>
      <c r="L49" s="236"/>
      <c r="M49" s="236"/>
      <c r="N49" s="236"/>
      <c r="O49" s="236"/>
      <c r="P49" s="236"/>
      <c r="Q49" s="236"/>
      <c r="R49" s="236"/>
      <c r="S49" s="236"/>
      <c r="T49" s="237"/>
      <c r="U49" s="236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111</v>
      </c>
      <c r="AF49" s="217">
        <v>0</v>
      </c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/>
      <c r="B50" s="224"/>
      <c r="C50" s="273" t="s">
        <v>160</v>
      </c>
      <c r="D50" s="227"/>
      <c r="E50" s="231">
        <v>130.12620000000001</v>
      </c>
      <c r="F50" s="236"/>
      <c r="G50" s="236"/>
      <c r="H50" s="236"/>
      <c r="I50" s="236"/>
      <c r="J50" s="236"/>
      <c r="K50" s="236"/>
      <c r="L50" s="236"/>
      <c r="M50" s="236"/>
      <c r="N50" s="236"/>
      <c r="O50" s="236"/>
      <c r="P50" s="236"/>
      <c r="Q50" s="236"/>
      <c r="R50" s="236"/>
      <c r="S50" s="236"/>
      <c r="T50" s="237"/>
      <c r="U50" s="236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111</v>
      </c>
      <c r="AF50" s="217">
        <v>0</v>
      </c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18"/>
      <c r="B51" s="224"/>
      <c r="C51" s="273" t="s">
        <v>161</v>
      </c>
      <c r="D51" s="227"/>
      <c r="E51" s="231">
        <v>483.6832</v>
      </c>
      <c r="F51" s="236"/>
      <c r="G51" s="236"/>
      <c r="H51" s="236"/>
      <c r="I51" s="236"/>
      <c r="J51" s="236"/>
      <c r="K51" s="236"/>
      <c r="L51" s="236"/>
      <c r="M51" s="236"/>
      <c r="N51" s="236"/>
      <c r="O51" s="236"/>
      <c r="P51" s="236"/>
      <c r="Q51" s="236"/>
      <c r="R51" s="236"/>
      <c r="S51" s="236"/>
      <c r="T51" s="237"/>
      <c r="U51" s="236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111</v>
      </c>
      <c r="AF51" s="217">
        <v>0</v>
      </c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18">
        <v>19</v>
      </c>
      <c r="B52" s="224" t="s">
        <v>164</v>
      </c>
      <c r="C52" s="272" t="s">
        <v>165</v>
      </c>
      <c r="D52" s="226" t="s">
        <v>103</v>
      </c>
      <c r="E52" s="230">
        <v>1247.0150000000001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6">
        <v>6.5199999999999998E-3</v>
      </c>
      <c r="O52" s="236">
        <f>ROUND(E52*N52,2)</f>
        <v>8.1300000000000008</v>
      </c>
      <c r="P52" s="236">
        <v>0</v>
      </c>
      <c r="Q52" s="236">
        <f>ROUND(E52*P52,2)</f>
        <v>0</v>
      </c>
      <c r="R52" s="236"/>
      <c r="S52" s="236"/>
      <c r="T52" s="237">
        <v>4.0000000000000001E-3</v>
      </c>
      <c r="U52" s="236">
        <f>ROUND(E52*T52,2)</f>
        <v>4.99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104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18">
        <v>20</v>
      </c>
      <c r="B53" s="224" t="s">
        <v>166</v>
      </c>
      <c r="C53" s="272" t="s">
        <v>167</v>
      </c>
      <c r="D53" s="226" t="s">
        <v>103</v>
      </c>
      <c r="E53" s="230">
        <v>1247.0150000000001</v>
      </c>
      <c r="F53" s="235"/>
      <c r="G53" s="236">
        <f>ROUND(E53*F53,2)</f>
        <v>0</v>
      </c>
      <c r="H53" s="235"/>
      <c r="I53" s="236">
        <f>ROUND(E53*H53,2)</f>
        <v>0</v>
      </c>
      <c r="J53" s="235"/>
      <c r="K53" s="236">
        <f>ROUND(E53*J53,2)</f>
        <v>0</v>
      </c>
      <c r="L53" s="236">
        <v>21</v>
      </c>
      <c r="M53" s="236">
        <f>G53*(1+L53/100)</f>
        <v>0</v>
      </c>
      <c r="N53" s="236">
        <v>0.18462999999999999</v>
      </c>
      <c r="O53" s="236">
        <f>ROUND(E53*N53,2)</f>
        <v>230.24</v>
      </c>
      <c r="P53" s="236">
        <v>0</v>
      </c>
      <c r="Q53" s="236">
        <f>ROUND(E53*P53,2)</f>
        <v>0</v>
      </c>
      <c r="R53" s="236"/>
      <c r="S53" s="236"/>
      <c r="T53" s="237">
        <v>6.4000000000000001E-2</v>
      </c>
      <c r="U53" s="236">
        <f>ROUND(E53*T53,2)</f>
        <v>79.81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104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>
        <v>21</v>
      </c>
      <c r="B54" s="224" t="s">
        <v>168</v>
      </c>
      <c r="C54" s="272" t="s">
        <v>169</v>
      </c>
      <c r="D54" s="226" t="s">
        <v>103</v>
      </c>
      <c r="E54" s="230">
        <v>1247.0150000000001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6.0999999999999997E-4</v>
      </c>
      <c r="O54" s="236">
        <f>ROUND(E54*N54,2)</f>
        <v>0.76</v>
      </c>
      <c r="P54" s="236">
        <v>0</v>
      </c>
      <c r="Q54" s="236">
        <f>ROUND(E54*P54,2)</f>
        <v>0</v>
      </c>
      <c r="R54" s="236"/>
      <c r="S54" s="236"/>
      <c r="T54" s="237">
        <v>2E-3</v>
      </c>
      <c r="U54" s="236">
        <f>ROUND(E54*T54,2)</f>
        <v>2.4900000000000002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104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>
        <v>22</v>
      </c>
      <c r="B55" s="224" t="s">
        <v>170</v>
      </c>
      <c r="C55" s="272" t="s">
        <v>171</v>
      </c>
      <c r="D55" s="226" t="s">
        <v>103</v>
      </c>
      <c r="E55" s="230">
        <v>1247.0150000000001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21</v>
      </c>
      <c r="M55" s="236">
        <f>G55*(1+L55/100)</f>
        <v>0</v>
      </c>
      <c r="N55" s="236">
        <v>0.10141</v>
      </c>
      <c r="O55" s="236">
        <f>ROUND(E55*N55,2)</f>
        <v>126.46</v>
      </c>
      <c r="P55" s="236">
        <v>0</v>
      </c>
      <c r="Q55" s="236">
        <f>ROUND(E55*P55,2)</f>
        <v>0</v>
      </c>
      <c r="R55" s="236"/>
      <c r="S55" s="236"/>
      <c r="T55" s="237">
        <v>1.6E-2</v>
      </c>
      <c r="U55" s="236">
        <f>ROUND(E55*T55,2)</f>
        <v>19.95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104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18">
        <v>23</v>
      </c>
      <c r="B56" s="224" t="s">
        <v>172</v>
      </c>
      <c r="C56" s="272" t="s">
        <v>173</v>
      </c>
      <c r="D56" s="226" t="s">
        <v>103</v>
      </c>
      <c r="E56" s="230">
        <v>568.80939999999998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7.3899999999999993E-2</v>
      </c>
      <c r="O56" s="236">
        <f>ROUND(E56*N56,2)</f>
        <v>42.04</v>
      </c>
      <c r="P56" s="236">
        <v>0</v>
      </c>
      <c r="Q56" s="236">
        <f>ROUND(E56*P56,2)</f>
        <v>0</v>
      </c>
      <c r="R56" s="236"/>
      <c r="S56" s="236"/>
      <c r="T56" s="237">
        <v>0.47799999999999998</v>
      </c>
      <c r="U56" s="236">
        <f>ROUND(E56*T56,2)</f>
        <v>271.89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104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/>
      <c r="B57" s="224"/>
      <c r="C57" s="273" t="s">
        <v>160</v>
      </c>
      <c r="D57" s="227"/>
      <c r="E57" s="231">
        <v>130.12620000000001</v>
      </c>
      <c r="F57" s="236"/>
      <c r="G57" s="236"/>
      <c r="H57" s="236"/>
      <c r="I57" s="236"/>
      <c r="J57" s="236"/>
      <c r="K57" s="236"/>
      <c r="L57" s="236"/>
      <c r="M57" s="236"/>
      <c r="N57" s="236"/>
      <c r="O57" s="236"/>
      <c r="P57" s="236"/>
      <c r="Q57" s="236"/>
      <c r="R57" s="236"/>
      <c r="S57" s="236"/>
      <c r="T57" s="237"/>
      <c r="U57" s="236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111</v>
      </c>
      <c r="AF57" s="217">
        <v>0</v>
      </c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/>
      <c r="B58" s="224"/>
      <c r="C58" s="273" t="s">
        <v>174</v>
      </c>
      <c r="D58" s="227"/>
      <c r="E58" s="231">
        <v>438.6832</v>
      </c>
      <c r="F58" s="236"/>
      <c r="G58" s="236"/>
      <c r="H58" s="236"/>
      <c r="I58" s="236"/>
      <c r="J58" s="236"/>
      <c r="K58" s="236"/>
      <c r="L58" s="236"/>
      <c r="M58" s="236"/>
      <c r="N58" s="236"/>
      <c r="O58" s="236"/>
      <c r="P58" s="236"/>
      <c r="Q58" s="236"/>
      <c r="R58" s="236"/>
      <c r="S58" s="236"/>
      <c r="T58" s="237"/>
      <c r="U58" s="236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111</v>
      </c>
      <c r="AF58" s="217">
        <v>0</v>
      </c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18">
        <v>24</v>
      </c>
      <c r="B59" s="224" t="s">
        <v>175</v>
      </c>
      <c r="C59" s="272" t="s">
        <v>176</v>
      </c>
      <c r="D59" s="226" t="s">
        <v>103</v>
      </c>
      <c r="E59" s="230">
        <v>542.68039999999996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6">
        <v>0.183</v>
      </c>
      <c r="O59" s="236">
        <f>ROUND(E59*N59,2)</f>
        <v>99.31</v>
      </c>
      <c r="P59" s="236">
        <v>0</v>
      </c>
      <c r="Q59" s="236">
        <f>ROUND(E59*P59,2)</f>
        <v>0</v>
      </c>
      <c r="R59" s="236"/>
      <c r="S59" s="236"/>
      <c r="T59" s="237">
        <v>0</v>
      </c>
      <c r="U59" s="236">
        <f>ROUND(E59*T59,2)</f>
        <v>0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155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18"/>
      <c r="B60" s="224"/>
      <c r="C60" s="273" t="s">
        <v>177</v>
      </c>
      <c r="D60" s="227"/>
      <c r="E60" s="231">
        <v>103.99720000000001</v>
      </c>
      <c r="F60" s="236"/>
      <c r="G60" s="236"/>
      <c r="H60" s="236"/>
      <c r="I60" s="236"/>
      <c r="J60" s="236"/>
      <c r="K60" s="236"/>
      <c r="L60" s="236"/>
      <c r="M60" s="236"/>
      <c r="N60" s="236"/>
      <c r="O60" s="236"/>
      <c r="P60" s="236"/>
      <c r="Q60" s="236"/>
      <c r="R60" s="236"/>
      <c r="S60" s="236"/>
      <c r="T60" s="237"/>
      <c r="U60" s="236"/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111</v>
      </c>
      <c r="AF60" s="217">
        <v>0</v>
      </c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/>
      <c r="B61" s="224"/>
      <c r="C61" s="273" t="s">
        <v>174</v>
      </c>
      <c r="D61" s="227"/>
      <c r="E61" s="231">
        <v>438.6832</v>
      </c>
      <c r="F61" s="236"/>
      <c r="G61" s="236"/>
      <c r="H61" s="236"/>
      <c r="I61" s="236"/>
      <c r="J61" s="236"/>
      <c r="K61" s="236"/>
      <c r="L61" s="236"/>
      <c r="M61" s="236"/>
      <c r="N61" s="236"/>
      <c r="O61" s="236"/>
      <c r="P61" s="236"/>
      <c r="Q61" s="236"/>
      <c r="R61" s="236"/>
      <c r="S61" s="236"/>
      <c r="T61" s="237"/>
      <c r="U61" s="236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111</v>
      </c>
      <c r="AF61" s="217">
        <v>0</v>
      </c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ht="22.5" outlineLevel="1" x14ac:dyDescent="0.2">
      <c r="A62" s="218">
        <v>25</v>
      </c>
      <c r="B62" s="224" t="s">
        <v>178</v>
      </c>
      <c r="C62" s="272" t="s">
        <v>179</v>
      </c>
      <c r="D62" s="226" t="s">
        <v>103</v>
      </c>
      <c r="E62" s="230">
        <v>26.129000000000001</v>
      </c>
      <c r="F62" s="235"/>
      <c r="G62" s="236">
        <f>ROUND(E62*F62,2)</f>
        <v>0</v>
      </c>
      <c r="H62" s="235"/>
      <c r="I62" s="236">
        <f>ROUND(E62*H62,2)</f>
        <v>0</v>
      </c>
      <c r="J62" s="235"/>
      <c r="K62" s="236">
        <f>ROUND(E62*J62,2)</f>
        <v>0</v>
      </c>
      <c r="L62" s="236">
        <v>21</v>
      </c>
      <c r="M62" s="236">
        <f>G62*(1+L62/100)</f>
        <v>0</v>
      </c>
      <c r="N62" s="236">
        <v>0.17599999999999999</v>
      </c>
      <c r="O62" s="236">
        <f>ROUND(E62*N62,2)</f>
        <v>4.5999999999999996</v>
      </c>
      <c r="P62" s="236">
        <v>0</v>
      </c>
      <c r="Q62" s="236">
        <f>ROUND(E62*P62,2)</f>
        <v>0</v>
      </c>
      <c r="R62" s="236"/>
      <c r="S62" s="236"/>
      <c r="T62" s="237">
        <v>0</v>
      </c>
      <c r="U62" s="236">
        <f>ROUND(E62*T62,2)</f>
        <v>0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155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18">
        <v>26</v>
      </c>
      <c r="B63" s="224" t="s">
        <v>180</v>
      </c>
      <c r="C63" s="272" t="s">
        <v>181</v>
      </c>
      <c r="D63" s="226" t="s">
        <v>103</v>
      </c>
      <c r="E63" s="230">
        <v>617.10050000000001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0.27994000000000002</v>
      </c>
      <c r="O63" s="236">
        <f>ROUND(E63*N63,2)</f>
        <v>172.75</v>
      </c>
      <c r="P63" s="236">
        <v>0</v>
      </c>
      <c r="Q63" s="236">
        <f>ROUND(E63*P63,2)</f>
        <v>0</v>
      </c>
      <c r="R63" s="236"/>
      <c r="S63" s="236"/>
      <c r="T63" s="237">
        <v>2.5999999999999999E-2</v>
      </c>
      <c r="U63" s="236">
        <f>ROUND(E63*T63,2)</f>
        <v>16.04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104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18">
        <v>27</v>
      </c>
      <c r="B64" s="224" t="s">
        <v>182</v>
      </c>
      <c r="C64" s="272" t="s">
        <v>183</v>
      </c>
      <c r="D64" s="226" t="s">
        <v>103</v>
      </c>
      <c r="E64" s="230">
        <v>617.10050000000001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6">
        <v>5.5449999999999999E-2</v>
      </c>
      <c r="O64" s="236">
        <f>ROUND(E64*N64,2)</f>
        <v>34.22</v>
      </c>
      <c r="P64" s="236">
        <v>0</v>
      </c>
      <c r="Q64" s="236">
        <f>ROUND(E64*P64,2)</f>
        <v>0</v>
      </c>
      <c r="R64" s="236"/>
      <c r="S64" s="236"/>
      <c r="T64" s="237">
        <v>0.442</v>
      </c>
      <c r="U64" s="236">
        <f>ROUND(E64*T64,2)</f>
        <v>272.76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104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18">
        <v>28</v>
      </c>
      <c r="B65" s="224" t="s">
        <v>184</v>
      </c>
      <c r="C65" s="272" t="s">
        <v>185</v>
      </c>
      <c r="D65" s="226" t="s">
        <v>103</v>
      </c>
      <c r="E65" s="230">
        <v>617.10050000000001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6">
        <v>0.13100000000000001</v>
      </c>
      <c r="O65" s="236">
        <f>ROUND(E65*N65,2)</f>
        <v>80.84</v>
      </c>
      <c r="P65" s="236">
        <v>0</v>
      </c>
      <c r="Q65" s="236">
        <f>ROUND(E65*P65,2)</f>
        <v>0</v>
      </c>
      <c r="R65" s="236"/>
      <c r="S65" s="236"/>
      <c r="T65" s="237">
        <v>0</v>
      </c>
      <c r="U65" s="236">
        <f>ROUND(E65*T65,2)</f>
        <v>0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155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18">
        <v>29</v>
      </c>
      <c r="B66" s="224" t="s">
        <v>186</v>
      </c>
      <c r="C66" s="272" t="s">
        <v>187</v>
      </c>
      <c r="D66" s="226" t="s">
        <v>103</v>
      </c>
      <c r="E66" s="230">
        <v>344.98110000000003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6">
        <v>0.37080000000000002</v>
      </c>
      <c r="O66" s="236">
        <f>ROUND(E66*N66,2)</f>
        <v>127.92</v>
      </c>
      <c r="P66" s="236">
        <v>0</v>
      </c>
      <c r="Q66" s="236">
        <f>ROUND(E66*P66,2)</f>
        <v>0</v>
      </c>
      <c r="R66" s="236"/>
      <c r="S66" s="236"/>
      <c r="T66" s="237">
        <v>2.9000000000000001E-2</v>
      </c>
      <c r="U66" s="236">
        <f>ROUND(E66*T66,2)</f>
        <v>10</v>
      </c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104</v>
      </c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18">
        <v>30</v>
      </c>
      <c r="B67" s="224" t="s">
        <v>188</v>
      </c>
      <c r="C67" s="272" t="s">
        <v>189</v>
      </c>
      <c r="D67" s="226" t="s">
        <v>103</v>
      </c>
      <c r="E67" s="230">
        <v>344.98110000000003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6">
        <v>0.29160000000000003</v>
      </c>
      <c r="O67" s="236">
        <f>ROUND(E67*N67,2)</f>
        <v>100.6</v>
      </c>
      <c r="P67" s="236">
        <v>0</v>
      </c>
      <c r="Q67" s="236">
        <f>ROUND(E67*P67,2)</f>
        <v>0</v>
      </c>
      <c r="R67" s="236"/>
      <c r="S67" s="236"/>
      <c r="T67" s="237">
        <v>2.5999999999999999E-2</v>
      </c>
      <c r="U67" s="236">
        <f>ROUND(E67*T67,2)</f>
        <v>8.9700000000000006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104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">
      <c r="A68" s="218">
        <v>31</v>
      </c>
      <c r="B68" s="224" t="s">
        <v>190</v>
      </c>
      <c r="C68" s="272" t="s">
        <v>191</v>
      </c>
      <c r="D68" s="226" t="s">
        <v>103</v>
      </c>
      <c r="E68" s="230">
        <v>344.98110000000003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6">
        <v>0.126</v>
      </c>
      <c r="O68" s="236">
        <f>ROUND(E68*N68,2)</f>
        <v>43.47</v>
      </c>
      <c r="P68" s="236">
        <v>0</v>
      </c>
      <c r="Q68" s="236">
        <f>ROUND(E68*P68,2)</f>
        <v>0</v>
      </c>
      <c r="R68" s="236"/>
      <c r="S68" s="236"/>
      <c r="T68" s="237">
        <v>2.4E-2</v>
      </c>
      <c r="U68" s="236">
        <f>ROUND(E68*T68,2)</f>
        <v>8.2799999999999994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104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ht="22.5" outlineLevel="1" x14ac:dyDescent="0.2">
      <c r="A69" s="218">
        <v>32</v>
      </c>
      <c r="B69" s="224" t="s">
        <v>192</v>
      </c>
      <c r="C69" s="272" t="s">
        <v>193</v>
      </c>
      <c r="D69" s="226" t="s">
        <v>194</v>
      </c>
      <c r="E69" s="230">
        <v>25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21</v>
      </c>
      <c r="M69" s="236">
        <f>G69*(1+L69/100)</f>
        <v>0</v>
      </c>
      <c r="N69" s="236">
        <v>0.25207000000000002</v>
      </c>
      <c r="O69" s="236">
        <f>ROUND(E69*N69,2)</f>
        <v>6.3</v>
      </c>
      <c r="P69" s="236">
        <v>0</v>
      </c>
      <c r="Q69" s="236">
        <f>ROUND(E69*P69,2)</f>
        <v>0</v>
      </c>
      <c r="R69" s="236"/>
      <c r="S69" s="236"/>
      <c r="T69" s="237">
        <v>0.64159999999999995</v>
      </c>
      <c r="U69" s="236">
        <f>ROUND(E69*T69,2)</f>
        <v>16.04</v>
      </c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104</v>
      </c>
      <c r="AF69" s="217"/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18"/>
      <c r="B70" s="224"/>
      <c r="C70" s="273" t="s">
        <v>195</v>
      </c>
      <c r="D70" s="227"/>
      <c r="E70" s="231">
        <v>3.5</v>
      </c>
      <c r="F70" s="236"/>
      <c r="G70" s="236"/>
      <c r="H70" s="236"/>
      <c r="I70" s="236"/>
      <c r="J70" s="236"/>
      <c r="K70" s="236"/>
      <c r="L70" s="236"/>
      <c r="M70" s="236"/>
      <c r="N70" s="236"/>
      <c r="O70" s="236"/>
      <c r="P70" s="236"/>
      <c r="Q70" s="236"/>
      <c r="R70" s="236"/>
      <c r="S70" s="236"/>
      <c r="T70" s="237"/>
      <c r="U70" s="236"/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111</v>
      </c>
      <c r="AF70" s="217">
        <v>0</v>
      </c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18"/>
      <c r="B71" s="224"/>
      <c r="C71" s="273" t="s">
        <v>196</v>
      </c>
      <c r="D71" s="227"/>
      <c r="E71" s="231">
        <v>13</v>
      </c>
      <c r="F71" s="236"/>
      <c r="G71" s="236"/>
      <c r="H71" s="236"/>
      <c r="I71" s="236"/>
      <c r="J71" s="236"/>
      <c r="K71" s="236"/>
      <c r="L71" s="236"/>
      <c r="M71" s="236"/>
      <c r="N71" s="236"/>
      <c r="O71" s="236"/>
      <c r="P71" s="236"/>
      <c r="Q71" s="236"/>
      <c r="R71" s="236"/>
      <c r="S71" s="236"/>
      <c r="T71" s="237"/>
      <c r="U71" s="236"/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111</v>
      </c>
      <c r="AF71" s="217">
        <v>0</v>
      </c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18"/>
      <c r="B72" s="224"/>
      <c r="C72" s="273" t="s">
        <v>197</v>
      </c>
      <c r="D72" s="227"/>
      <c r="E72" s="231">
        <v>8.5</v>
      </c>
      <c r="F72" s="236"/>
      <c r="G72" s="236"/>
      <c r="H72" s="236"/>
      <c r="I72" s="236"/>
      <c r="J72" s="236"/>
      <c r="K72" s="236"/>
      <c r="L72" s="236"/>
      <c r="M72" s="236"/>
      <c r="N72" s="236"/>
      <c r="O72" s="236"/>
      <c r="P72" s="236"/>
      <c r="Q72" s="236"/>
      <c r="R72" s="236"/>
      <c r="S72" s="236"/>
      <c r="T72" s="237"/>
      <c r="U72" s="236"/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111</v>
      </c>
      <c r="AF72" s="217">
        <v>0</v>
      </c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ht="33.75" outlineLevel="1" x14ac:dyDescent="0.2">
      <c r="A73" s="218">
        <v>33</v>
      </c>
      <c r="B73" s="224" t="s">
        <v>198</v>
      </c>
      <c r="C73" s="272" t="s">
        <v>199</v>
      </c>
      <c r="D73" s="226" t="s">
        <v>200</v>
      </c>
      <c r="E73" s="230">
        <v>25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6">
        <v>0.54600000000000004</v>
      </c>
      <c r="O73" s="236">
        <f>ROUND(E73*N73,2)</f>
        <v>13.65</v>
      </c>
      <c r="P73" s="236">
        <v>0</v>
      </c>
      <c r="Q73" s="236">
        <f>ROUND(E73*P73,2)</f>
        <v>0</v>
      </c>
      <c r="R73" s="236"/>
      <c r="S73" s="236"/>
      <c r="T73" s="237">
        <v>0.24782000000000001</v>
      </c>
      <c r="U73" s="236">
        <f>ROUND(E73*T73,2)</f>
        <v>6.2</v>
      </c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104</v>
      </c>
      <c r="AF73" s="217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18"/>
      <c r="B74" s="224"/>
      <c r="C74" s="273" t="s">
        <v>201</v>
      </c>
      <c r="D74" s="227"/>
      <c r="E74" s="231">
        <v>8.5</v>
      </c>
      <c r="F74" s="236"/>
      <c r="G74" s="236"/>
      <c r="H74" s="236"/>
      <c r="I74" s="236"/>
      <c r="J74" s="236"/>
      <c r="K74" s="236"/>
      <c r="L74" s="236"/>
      <c r="M74" s="236"/>
      <c r="N74" s="236"/>
      <c r="O74" s="236"/>
      <c r="P74" s="236"/>
      <c r="Q74" s="236"/>
      <c r="R74" s="236"/>
      <c r="S74" s="236"/>
      <c r="T74" s="237"/>
      <c r="U74" s="236"/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111</v>
      </c>
      <c r="AF74" s="217">
        <v>0</v>
      </c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18"/>
      <c r="B75" s="224"/>
      <c r="C75" s="273" t="s">
        <v>202</v>
      </c>
      <c r="D75" s="227"/>
      <c r="E75" s="231">
        <v>3.5</v>
      </c>
      <c r="F75" s="236"/>
      <c r="G75" s="236"/>
      <c r="H75" s="236"/>
      <c r="I75" s="236"/>
      <c r="J75" s="236"/>
      <c r="K75" s="236"/>
      <c r="L75" s="236"/>
      <c r="M75" s="236"/>
      <c r="N75" s="236"/>
      <c r="O75" s="236"/>
      <c r="P75" s="236"/>
      <c r="Q75" s="236"/>
      <c r="R75" s="236"/>
      <c r="S75" s="236"/>
      <c r="T75" s="237"/>
      <c r="U75" s="236"/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111</v>
      </c>
      <c r="AF75" s="217">
        <v>0</v>
      </c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18"/>
      <c r="B76" s="224"/>
      <c r="C76" s="273" t="s">
        <v>203</v>
      </c>
      <c r="D76" s="227"/>
      <c r="E76" s="231">
        <v>13</v>
      </c>
      <c r="F76" s="236"/>
      <c r="G76" s="236"/>
      <c r="H76" s="236"/>
      <c r="I76" s="236"/>
      <c r="J76" s="236"/>
      <c r="K76" s="236"/>
      <c r="L76" s="236"/>
      <c r="M76" s="236"/>
      <c r="N76" s="236"/>
      <c r="O76" s="236"/>
      <c r="P76" s="236"/>
      <c r="Q76" s="236"/>
      <c r="R76" s="236"/>
      <c r="S76" s="236"/>
      <c r="T76" s="237"/>
      <c r="U76" s="236"/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111</v>
      </c>
      <c r="AF76" s="217">
        <v>0</v>
      </c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18">
        <v>34</v>
      </c>
      <c r="B77" s="224" t="s">
        <v>204</v>
      </c>
      <c r="C77" s="272" t="s">
        <v>205</v>
      </c>
      <c r="D77" s="226" t="s">
        <v>109</v>
      </c>
      <c r="E77" s="230">
        <v>15.603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6">
        <v>0</v>
      </c>
      <c r="O77" s="236">
        <f>ROUND(E77*N77,2)</f>
        <v>0</v>
      </c>
      <c r="P77" s="236">
        <v>0</v>
      </c>
      <c r="Q77" s="236">
        <f>ROUND(E77*P77,2)</f>
        <v>0</v>
      </c>
      <c r="R77" s="236"/>
      <c r="S77" s="236"/>
      <c r="T77" s="237">
        <v>0.96</v>
      </c>
      <c r="U77" s="236">
        <f>ROUND(E77*T77,2)</f>
        <v>14.98</v>
      </c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104</v>
      </c>
      <c r="AF77" s="217"/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18"/>
      <c r="B78" s="224"/>
      <c r="C78" s="273" t="s">
        <v>206</v>
      </c>
      <c r="D78" s="227"/>
      <c r="E78" s="231">
        <v>15.603</v>
      </c>
      <c r="F78" s="236"/>
      <c r="G78" s="236"/>
      <c r="H78" s="236"/>
      <c r="I78" s="236"/>
      <c r="J78" s="236"/>
      <c r="K78" s="236"/>
      <c r="L78" s="236"/>
      <c r="M78" s="236"/>
      <c r="N78" s="236"/>
      <c r="O78" s="236"/>
      <c r="P78" s="236"/>
      <c r="Q78" s="236"/>
      <c r="R78" s="236"/>
      <c r="S78" s="236"/>
      <c r="T78" s="237"/>
      <c r="U78" s="236"/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111</v>
      </c>
      <c r="AF78" s="217">
        <v>0</v>
      </c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x14ac:dyDescent="0.2">
      <c r="A79" s="219" t="s">
        <v>99</v>
      </c>
      <c r="B79" s="225" t="s">
        <v>63</v>
      </c>
      <c r="C79" s="274" t="s">
        <v>64</v>
      </c>
      <c r="D79" s="228"/>
      <c r="E79" s="232"/>
      <c r="F79" s="238"/>
      <c r="G79" s="238">
        <f>SUMIF(AE80:AE81,"&lt;&gt;NOR",G80:G81)</f>
        <v>0</v>
      </c>
      <c r="H79" s="238"/>
      <c r="I79" s="238">
        <f>SUM(I80:I81)</f>
        <v>0</v>
      </c>
      <c r="J79" s="238"/>
      <c r="K79" s="238">
        <f>SUM(K80:K81)</f>
        <v>0</v>
      </c>
      <c r="L79" s="238"/>
      <c r="M79" s="238">
        <f>SUM(M80:M81)</f>
        <v>0</v>
      </c>
      <c r="N79" s="238"/>
      <c r="O79" s="238">
        <f>SUM(O80:O81)</f>
        <v>1.54</v>
      </c>
      <c r="P79" s="238"/>
      <c r="Q79" s="238">
        <f>SUM(Q80:Q81)</f>
        <v>0</v>
      </c>
      <c r="R79" s="238"/>
      <c r="S79" s="238"/>
      <c r="T79" s="239"/>
      <c r="U79" s="238">
        <f>SUM(U80:U81)</f>
        <v>25.34</v>
      </c>
      <c r="AE79" t="s">
        <v>100</v>
      </c>
    </row>
    <row r="80" spans="1:60" ht="22.5" outlineLevel="1" x14ac:dyDescent="0.2">
      <c r="A80" s="218">
        <v>35</v>
      </c>
      <c r="B80" s="224" t="s">
        <v>207</v>
      </c>
      <c r="C80" s="272" t="s">
        <v>208</v>
      </c>
      <c r="D80" s="226" t="s">
        <v>200</v>
      </c>
      <c r="E80" s="230">
        <v>15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6">
        <v>0.10236000000000001</v>
      </c>
      <c r="O80" s="236">
        <f>ROUND(E80*N80,2)</f>
        <v>1.54</v>
      </c>
      <c r="P80" s="236">
        <v>0</v>
      </c>
      <c r="Q80" s="236">
        <f>ROUND(E80*P80,2)</f>
        <v>0</v>
      </c>
      <c r="R80" s="236"/>
      <c r="S80" s="236"/>
      <c r="T80" s="237">
        <v>1.6890000000000001</v>
      </c>
      <c r="U80" s="236">
        <f>ROUND(E80*T80,2)</f>
        <v>25.34</v>
      </c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104</v>
      </c>
      <c r="AF80" s="217"/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18"/>
      <c r="B81" s="224"/>
      <c r="C81" s="273" t="s">
        <v>209</v>
      </c>
      <c r="D81" s="227"/>
      <c r="E81" s="231">
        <v>15</v>
      </c>
      <c r="F81" s="236"/>
      <c r="G81" s="236"/>
      <c r="H81" s="236"/>
      <c r="I81" s="236"/>
      <c r="J81" s="236"/>
      <c r="K81" s="236"/>
      <c r="L81" s="236"/>
      <c r="M81" s="236"/>
      <c r="N81" s="236"/>
      <c r="O81" s="236"/>
      <c r="P81" s="236"/>
      <c r="Q81" s="236"/>
      <c r="R81" s="236"/>
      <c r="S81" s="236"/>
      <c r="T81" s="237"/>
      <c r="U81" s="236"/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111</v>
      </c>
      <c r="AF81" s="217">
        <v>0</v>
      </c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x14ac:dyDescent="0.2">
      <c r="A82" s="219" t="s">
        <v>99</v>
      </c>
      <c r="B82" s="225" t="s">
        <v>65</v>
      </c>
      <c r="C82" s="274" t="s">
        <v>66</v>
      </c>
      <c r="D82" s="228"/>
      <c r="E82" s="232"/>
      <c r="F82" s="238"/>
      <c r="G82" s="238">
        <f>SUMIF(AE83:AE108,"&lt;&gt;NOR",G83:G108)</f>
        <v>0</v>
      </c>
      <c r="H82" s="238"/>
      <c r="I82" s="238">
        <f>SUM(I83:I108)</f>
        <v>0</v>
      </c>
      <c r="J82" s="238"/>
      <c r="K82" s="238">
        <f>SUM(K83:K108)</f>
        <v>0</v>
      </c>
      <c r="L82" s="238"/>
      <c r="M82" s="238">
        <f>SUM(M83:M108)</f>
        <v>0</v>
      </c>
      <c r="N82" s="238"/>
      <c r="O82" s="238">
        <f>SUM(O83:O108)</f>
        <v>262.90999999999997</v>
      </c>
      <c r="P82" s="238"/>
      <c r="Q82" s="238">
        <f>SUM(Q83:Q108)</f>
        <v>0</v>
      </c>
      <c r="R82" s="238"/>
      <c r="S82" s="238"/>
      <c r="T82" s="239"/>
      <c r="U82" s="238">
        <f>SUM(U83:U108)</f>
        <v>316.31</v>
      </c>
      <c r="AE82" t="s">
        <v>100</v>
      </c>
    </row>
    <row r="83" spans="1:60" ht="22.5" outlineLevel="1" x14ac:dyDescent="0.2">
      <c r="A83" s="218">
        <v>36</v>
      </c>
      <c r="B83" s="224" t="s">
        <v>210</v>
      </c>
      <c r="C83" s="272" t="s">
        <v>211</v>
      </c>
      <c r="D83" s="226" t="s">
        <v>194</v>
      </c>
      <c r="E83" s="230">
        <v>828.91229999999996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21</v>
      </c>
      <c r="M83" s="236">
        <f>G83*(1+L83/100)</f>
        <v>0</v>
      </c>
      <c r="N83" s="236">
        <v>0.24553</v>
      </c>
      <c r="O83" s="236">
        <f>ROUND(E83*N83,2)</f>
        <v>203.52</v>
      </c>
      <c r="P83" s="236">
        <v>0</v>
      </c>
      <c r="Q83" s="236">
        <f>ROUND(E83*P83,2)</f>
        <v>0</v>
      </c>
      <c r="R83" s="236"/>
      <c r="S83" s="236"/>
      <c r="T83" s="237">
        <v>0.27200000000000002</v>
      </c>
      <c r="U83" s="236">
        <f>ROUND(E83*T83,2)</f>
        <v>225.46</v>
      </c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104</v>
      </c>
      <c r="AF83" s="217"/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18"/>
      <c r="B84" s="224"/>
      <c r="C84" s="275" t="s">
        <v>212</v>
      </c>
      <c r="D84" s="229"/>
      <c r="E84" s="233"/>
      <c r="F84" s="240"/>
      <c r="G84" s="241"/>
      <c r="H84" s="236"/>
      <c r="I84" s="236"/>
      <c r="J84" s="236"/>
      <c r="K84" s="236"/>
      <c r="L84" s="236"/>
      <c r="M84" s="236"/>
      <c r="N84" s="236"/>
      <c r="O84" s="236"/>
      <c r="P84" s="236"/>
      <c r="Q84" s="236"/>
      <c r="R84" s="236"/>
      <c r="S84" s="236"/>
      <c r="T84" s="237"/>
      <c r="U84" s="236"/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213</v>
      </c>
      <c r="AF84" s="217"/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20" t="str">
        <f>C84</f>
        <v>Z toho bude 145,00m osazeno na výšku 0,05m</v>
      </c>
      <c r="BB84" s="217"/>
      <c r="BC84" s="217"/>
      <c r="BD84" s="217"/>
      <c r="BE84" s="217"/>
      <c r="BF84" s="217"/>
      <c r="BG84" s="217"/>
      <c r="BH84" s="217"/>
    </row>
    <row r="85" spans="1:60" ht="22.5" outlineLevel="1" x14ac:dyDescent="0.2">
      <c r="A85" s="218"/>
      <c r="B85" s="224"/>
      <c r="C85" s="273" t="s">
        <v>214</v>
      </c>
      <c r="D85" s="227"/>
      <c r="E85" s="231">
        <v>240.65629999999999</v>
      </c>
      <c r="F85" s="236"/>
      <c r="G85" s="236"/>
      <c r="H85" s="236"/>
      <c r="I85" s="236"/>
      <c r="J85" s="236"/>
      <c r="K85" s="236"/>
      <c r="L85" s="236"/>
      <c r="M85" s="236"/>
      <c r="N85" s="236"/>
      <c r="O85" s="236"/>
      <c r="P85" s="236"/>
      <c r="Q85" s="236"/>
      <c r="R85" s="236"/>
      <c r="S85" s="236"/>
      <c r="T85" s="237"/>
      <c r="U85" s="236"/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111</v>
      </c>
      <c r="AF85" s="217">
        <v>0</v>
      </c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18"/>
      <c r="B86" s="224"/>
      <c r="C86" s="273" t="s">
        <v>215</v>
      </c>
      <c r="D86" s="227"/>
      <c r="E86" s="231">
        <v>245.3417</v>
      </c>
      <c r="F86" s="236"/>
      <c r="G86" s="236"/>
      <c r="H86" s="236"/>
      <c r="I86" s="236"/>
      <c r="J86" s="236"/>
      <c r="K86" s="236"/>
      <c r="L86" s="236"/>
      <c r="M86" s="236"/>
      <c r="N86" s="236"/>
      <c r="O86" s="236"/>
      <c r="P86" s="236"/>
      <c r="Q86" s="236"/>
      <c r="R86" s="236"/>
      <c r="S86" s="236"/>
      <c r="T86" s="237"/>
      <c r="U86" s="236"/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111</v>
      </c>
      <c r="AF86" s="217">
        <v>0</v>
      </c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ht="22.5" outlineLevel="1" x14ac:dyDescent="0.2">
      <c r="A87" s="218"/>
      <c r="B87" s="224"/>
      <c r="C87" s="273" t="s">
        <v>216</v>
      </c>
      <c r="D87" s="227"/>
      <c r="E87" s="231">
        <v>99.914299999999997</v>
      </c>
      <c r="F87" s="236"/>
      <c r="G87" s="236"/>
      <c r="H87" s="236"/>
      <c r="I87" s="236"/>
      <c r="J87" s="236"/>
      <c r="K87" s="236"/>
      <c r="L87" s="236"/>
      <c r="M87" s="236"/>
      <c r="N87" s="236"/>
      <c r="O87" s="236"/>
      <c r="P87" s="236"/>
      <c r="Q87" s="236"/>
      <c r="R87" s="236"/>
      <c r="S87" s="236"/>
      <c r="T87" s="237"/>
      <c r="U87" s="236"/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111</v>
      </c>
      <c r="AF87" s="217">
        <v>0</v>
      </c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18"/>
      <c r="B88" s="224"/>
      <c r="C88" s="273" t="s">
        <v>217</v>
      </c>
      <c r="D88" s="227"/>
      <c r="E88" s="231">
        <v>45</v>
      </c>
      <c r="F88" s="236"/>
      <c r="G88" s="236"/>
      <c r="H88" s="236"/>
      <c r="I88" s="236"/>
      <c r="J88" s="236"/>
      <c r="K88" s="236"/>
      <c r="L88" s="236"/>
      <c r="M88" s="236"/>
      <c r="N88" s="236"/>
      <c r="O88" s="236"/>
      <c r="P88" s="236"/>
      <c r="Q88" s="236"/>
      <c r="R88" s="236"/>
      <c r="S88" s="236"/>
      <c r="T88" s="237"/>
      <c r="U88" s="236"/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111</v>
      </c>
      <c r="AF88" s="217">
        <v>0</v>
      </c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18"/>
      <c r="B89" s="224"/>
      <c r="C89" s="273" t="s">
        <v>218</v>
      </c>
      <c r="D89" s="227"/>
      <c r="E89" s="231">
        <v>198</v>
      </c>
      <c r="F89" s="236"/>
      <c r="G89" s="236"/>
      <c r="H89" s="236"/>
      <c r="I89" s="236"/>
      <c r="J89" s="236"/>
      <c r="K89" s="236"/>
      <c r="L89" s="236"/>
      <c r="M89" s="236"/>
      <c r="N89" s="236"/>
      <c r="O89" s="236"/>
      <c r="P89" s="236"/>
      <c r="Q89" s="236"/>
      <c r="R89" s="236"/>
      <c r="S89" s="236"/>
      <c r="T89" s="237"/>
      <c r="U89" s="236"/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111</v>
      </c>
      <c r="AF89" s="217">
        <v>0</v>
      </c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ht="22.5" outlineLevel="1" x14ac:dyDescent="0.2">
      <c r="A90" s="218">
        <v>37</v>
      </c>
      <c r="B90" s="224" t="s">
        <v>219</v>
      </c>
      <c r="C90" s="272" t="s">
        <v>220</v>
      </c>
      <c r="D90" s="226" t="s">
        <v>194</v>
      </c>
      <c r="E90" s="230">
        <v>235.62139999999999</v>
      </c>
      <c r="F90" s="235"/>
      <c r="G90" s="236">
        <f>ROUND(E90*F90,2)</f>
        <v>0</v>
      </c>
      <c r="H90" s="235"/>
      <c r="I90" s="236">
        <f>ROUND(E90*H90,2)</f>
        <v>0</v>
      </c>
      <c r="J90" s="235"/>
      <c r="K90" s="236">
        <f>ROUND(E90*J90,2)</f>
        <v>0</v>
      </c>
      <c r="L90" s="236">
        <v>21</v>
      </c>
      <c r="M90" s="236">
        <f>G90*(1+L90/100)</f>
        <v>0</v>
      </c>
      <c r="N90" s="236">
        <v>0.11221</v>
      </c>
      <c r="O90" s="236">
        <f>ROUND(E90*N90,2)</f>
        <v>26.44</v>
      </c>
      <c r="P90" s="236">
        <v>0</v>
      </c>
      <c r="Q90" s="236">
        <f>ROUND(E90*P90,2)</f>
        <v>0</v>
      </c>
      <c r="R90" s="236"/>
      <c r="S90" s="236"/>
      <c r="T90" s="237">
        <v>0.14000000000000001</v>
      </c>
      <c r="U90" s="236">
        <f>ROUND(E90*T90,2)</f>
        <v>32.99</v>
      </c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104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18"/>
      <c r="B91" s="224"/>
      <c r="C91" s="273" t="s">
        <v>221</v>
      </c>
      <c r="D91" s="227"/>
      <c r="E91" s="231">
        <v>190.62139999999999</v>
      </c>
      <c r="F91" s="236"/>
      <c r="G91" s="236"/>
      <c r="H91" s="236"/>
      <c r="I91" s="236"/>
      <c r="J91" s="236"/>
      <c r="K91" s="236"/>
      <c r="L91" s="236"/>
      <c r="M91" s="236"/>
      <c r="N91" s="236"/>
      <c r="O91" s="236"/>
      <c r="P91" s="236"/>
      <c r="Q91" s="236"/>
      <c r="R91" s="236"/>
      <c r="S91" s="236"/>
      <c r="T91" s="237"/>
      <c r="U91" s="236"/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111</v>
      </c>
      <c r="AF91" s="217">
        <v>0</v>
      </c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">
      <c r="A92" s="218"/>
      <c r="B92" s="224"/>
      <c r="C92" s="273" t="s">
        <v>222</v>
      </c>
      <c r="D92" s="227"/>
      <c r="E92" s="231">
        <v>45</v>
      </c>
      <c r="F92" s="236"/>
      <c r="G92" s="236"/>
      <c r="H92" s="236"/>
      <c r="I92" s="236"/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7"/>
      <c r="U92" s="236"/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111</v>
      </c>
      <c r="AF92" s="217">
        <v>0</v>
      </c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18">
        <v>38</v>
      </c>
      <c r="B93" s="224" t="s">
        <v>223</v>
      </c>
      <c r="C93" s="272" t="s">
        <v>224</v>
      </c>
      <c r="D93" s="226" t="s">
        <v>200</v>
      </c>
      <c r="E93" s="230">
        <v>381.24279999999999</v>
      </c>
      <c r="F93" s="235"/>
      <c r="G93" s="236">
        <f>ROUND(E93*F93,2)</f>
        <v>0</v>
      </c>
      <c r="H93" s="235"/>
      <c r="I93" s="236">
        <f>ROUND(E93*H93,2)</f>
        <v>0</v>
      </c>
      <c r="J93" s="235"/>
      <c r="K93" s="236">
        <f>ROUND(E93*J93,2)</f>
        <v>0</v>
      </c>
      <c r="L93" s="236">
        <v>21</v>
      </c>
      <c r="M93" s="236">
        <f>G93*(1+L93/100)</f>
        <v>0</v>
      </c>
      <c r="N93" s="236">
        <v>0.02</v>
      </c>
      <c r="O93" s="236">
        <f>ROUND(E93*N93,2)</f>
        <v>7.62</v>
      </c>
      <c r="P93" s="236">
        <v>0</v>
      </c>
      <c r="Q93" s="236">
        <f>ROUND(E93*P93,2)</f>
        <v>0</v>
      </c>
      <c r="R93" s="236"/>
      <c r="S93" s="236"/>
      <c r="T93" s="237">
        <v>0</v>
      </c>
      <c r="U93" s="236">
        <f>ROUND(E93*T93,2)</f>
        <v>0</v>
      </c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155</v>
      </c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18"/>
      <c r="B94" s="224"/>
      <c r="C94" s="273" t="s">
        <v>225</v>
      </c>
      <c r="D94" s="227"/>
      <c r="E94" s="231">
        <v>381.24279999999999</v>
      </c>
      <c r="F94" s="236"/>
      <c r="G94" s="236"/>
      <c r="H94" s="236"/>
      <c r="I94" s="236"/>
      <c r="J94" s="236"/>
      <c r="K94" s="236"/>
      <c r="L94" s="236"/>
      <c r="M94" s="236"/>
      <c r="N94" s="236"/>
      <c r="O94" s="236"/>
      <c r="P94" s="236"/>
      <c r="Q94" s="236"/>
      <c r="R94" s="236"/>
      <c r="S94" s="236"/>
      <c r="T94" s="237"/>
      <c r="U94" s="236"/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111</v>
      </c>
      <c r="AF94" s="217">
        <v>0</v>
      </c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18">
        <v>39</v>
      </c>
      <c r="B95" s="224" t="s">
        <v>226</v>
      </c>
      <c r="C95" s="272" t="s">
        <v>227</v>
      </c>
      <c r="D95" s="226" t="s">
        <v>200</v>
      </c>
      <c r="E95" s="230">
        <v>2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0.1125</v>
      </c>
      <c r="O95" s="236">
        <f>ROUND(E95*N95,2)</f>
        <v>0.23</v>
      </c>
      <c r="P95" s="236">
        <v>0</v>
      </c>
      <c r="Q95" s="236">
        <f>ROUND(E95*P95,2)</f>
        <v>0</v>
      </c>
      <c r="R95" s="236"/>
      <c r="S95" s="236"/>
      <c r="T95" s="237">
        <v>0.91800000000000004</v>
      </c>
      <c r="U95" s="236">
        <f>ROUND(E95*T95,2)</f>
        <v>1.84</v>
      </c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104</v>
      </c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ht="22.5" outlineLevel="1" x14ac:dyDescent="0.2">
      <c r="A96" s="218">
        <v>40</v>
      </c>
      <c r="B96" s="224" t="s">
        <v>228</v>
      </c>
      <c r="C96" s="272" t="s">
        <v>229</v>
      </c>
      <c r="D96" s="226" t="s">
        <v>200</v>
      </c>
      <c r="E96" s="230">
        <v>4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6">
        <v>0</v>
      </c>
      <c r="O96" s="236">
        <f>ROUND(E96*N96,2)</f>
        <v>0</v>
      </c>
      <c r="P96" s="236">
        <v>0</v>
      </c>
      <c r="Q96" s="236">
        <f>ROUND(E96*P96,2)</f>
        <v>0</v>
      </c>
      <c r="R96" s="236"/>
      <c r="S96" s="236"/>
      <c r="T96" s="237">
        <v>0.2</v>
      </c>
      <c r="U96" s="236">
        <f>ROUND(E96*T96,2)</f>
        <v>0.8</v>
      </c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104</v>
      </c>
      <c r="AF96" s="217"/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18">
        <v>41</v>
      </c>
      <c r="B97" s="224" t="s">
        <v>230</v>
      </c>
      <c r="C97" s="272" t="s">
        <v>231</v>
      </c>
      <c r="D97" s="226" t="s">
        <v>200</v>
      </c>
      <c r="E97" s="230">
        <v>2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6">
        <v>3.0000000000000001E-3</v>
      </c>
      <c r="O97" s="236">
        <f>ROUND(E97*N97,2)</f>
        <v>0.01</v>
      </c>
      <c r="P97" s="236">
        <v>0</v>
      </c>
      <c r="Q97" s="236">
        <f>ROUND(E97*P97,2)</f>
        <v>0</v>
      </c>
      <c r="R97" s="236"/>
      <c r="S97" s="236"/>
      <c r="T97" s="237">
        <v>0</v>
      </c>
      <c r="U97" s="236">
        <f>ROUND(E97*T97,2)</f>
        <v>0</v>
      </c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155</v>
      </c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18">
        <v>42</v>
      </c>
      <c r="B98" s="224" t="s">
        <v>232</v>
      </c>
      <c r="C98" s="272" t="s">
        <v>233</v>
      </c>
      <c r="D98" s="226" t="s">
        <v>200</v>
      </c>
      <c r="E98" s="230">
        <v>2</v>
      </c>
      <c r="F98" s="235"/>
      <c r="G98" s="236">
        <f>ROUND(E98*F98,2)</f>
        <v>0</v>
      </c>
      <c r="H98" s="235"/>
      <c r="I98" s="236">
        <f>ROUND(E98*H98,2)</f>
        <v>0</v>
      </c>
      <c r="J98" s="235"/>
      <c r="K98" s="236">
        <f>ROUND(E98*J98,2)</f>
        <v>0</v>
      </c>
      <c r="L98" s="236">
        <v>21</v>
      </c>
      <c r="M98" s="236">
        <f>G98*(1+L98/100)</f>
        <v>0</v>
      </c>
      <c r="N98" s="236">
        <v>6.1000000000000004E-3</v>
      </c>
      <c r="O98" s="236">
        <f>ROUND(E98*N98,2)</f>
        <v>0.01</v>
      </c>
      <c r="P98" s="236">
        <v>0</v>
      </c>
      <c r="Q98" s="236">
        <f>ROUND(E98*P98,2)</f>
        <v>0</v>
      </c>
      <c r="R98" s="236"/>
      <c r="S98" s="236"/>
      <c r="T98" s="237">
        <v>0</v>
      </c>
      <c r="U98" s="236">
        <f>ROUND(E98*T98,2)</f>
        <v>0</v>
      </c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155</v>
      </c>
      <c r="AF98" s="217"/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">
      <c r="A99" s="218">
        <v>43</v>
      </c>
      <c r="B99" s="224" t="s">
        <v>234</v>
      </c>
      <c r="C99" s="272" t="s">
        <v>235</v>
      </c>
      <c r="D99" s="226" t="s">
        <v>200</v>
      </c>
      <c r="E99" s="230">
        <v>2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21</v>
      </c>
      <c r="M99" s="236">
        <f>G99*(1+L99/100)</f>
        <v>0</v>
      </c>
      <c r="N99" s="236">
        <v>1E-4</v>
      </c>
      <c r="O99" s="236">
        <f>ROUND(E99*N99,2)</f>
        <v>0</v>
      </c>
      <c r="P99" s="236">
        <v>0</v>
      </c>
      <c r="Q99" s="236">
        <f>ROUND(E99*P99,2)</f>
        <v>0</v>
      </c>
      <c r="R99" s="236"/>
      <c r="S99" s="236"/>
      <c r="T99" s="237">
        <v>0</v>
      </c>
      <c r="U99" s="236">
        <f>ROUND(E99*T99,2)</f>
        <v>0</v>
      </c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155</v>
      </c>
      <c r="AF99" s="217"/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18">
        <v>44</v>
      </c>
      <c r="B100" s="224" t="s">
        <v>236</v>
      </c>
      <c r="C100" s="272" t="s">
        <v>237</v>
      </c>
      <c r="D100" s="226" t="s">
        <v>200</v>
      </c>
      <c r="E100" s="230">
        <v>8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6">
        <v>4.0000000000000002E-4</v>
      </c>
      <c r="O100" s="236">
        <f>ROUND(E100*N100,2)</f>
        <v>0</v>
      </c>
      <c r="P100" s="236">
        <v>0</v>
      </c>
      <c r="Q100" s="236">
        <f>ROUND(E100*P100,2)</f>
        <v>0</v>
      </c>
      <c r="R100" s="236"/>
      <c r="S100" s="236"/>
      <c r="T100" s="237">
        <v>0</v>
      </c>
      <c r="U100" s="236">
        <f>ROUND(E100*T100,2)</f>
        <v>0</v>
      </c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155</v>
      </c>
      <c r="AF100" s="217"/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18">
        <v>45</v>
      </c>
      <c r="B101" s="224" t="s">
        <v>238</v>
      </c>
      <c r="C101" s="272" t="s">
        <v>239</v>
      </c>
      <c r="D101" s="226" t="s">
        <v>200</v>
      </c>
      <c r="E101" s="230">
        <v>4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7.0000000000000001E-3</v>
      </c>
      <c r="O101" s="236">
        <f>ROUND(E101*N101,2)</f>
        <v>0.03</v>
      </c>
      <c r="P101" s="236">
        <v>0</v>
      </c>
      <c r="Q101" s="236">
        <f>ROUND(E101*P101,2)</f>
        <v>0</v>
      </c>
      <c r="R101" s="236"/>
      <c r="S101" s="236"/>
      <c r="T101" s="237">
        <v>0</v>
      </c>
      <c r="U101" s="236">
        <f>ROUND(E101*T101,2)</f>
        <v>0</v>
      </c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155</v>
      </c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18"/>
      <c r="B102" s="224"/>
      <c r="C102" s="275" t="s">
        <v>240</v>
      </c>
      <c r="D102" s="229"/>
      <c r="E102" s="233"/>
      <c r="F102" s="240"/>
      <c r="G102" s="241"/>
      <c r="H102" s="236"/>
      <c r="I102" s="236"/>
      <c r="J102" s="236"/>
      <c r="K102" s="236"/>
      <c r="L102" s="236"/>
      <c r="M102" s="236"/>
      <c r="N102" s="236"/>
      <c r="O102" s="236"/>
      <c r="P102" s="236"/>
      <c r="Q102" s="236"/>
      <c r="R102" s="236"/>
      <c r="S102" s="236"/>
      <c r="T102" s="237"/>
      <c r="U102" s="236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213</v>
      </c>
      <c r="AF102" s="217"/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20" t="str">
        <f>C102</f>
        <v>2x IP26a Obytná zóna</v>
      </c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">
      <c r="A103" s="218"/>
      <c r="B103" s="224"/>
      <c r="C103" s="275" t="s">
        <v>241</v>
      </c>
      <c r="D103" s="229"/>
      <c r="E103" s="233"/>
      <c r="F103" s="240"/>
      <c r="G103" s="241"/>
      <c r="H103" s="236"/>
      <c r="I103" s="236"/>
      <c r="J103" s="236"/>
      <c r="K103" s="236"/>
      <c r="L103" s="236"/>
      <c r="M103" s="236"/>
      <c r="N103" s="236"/>
      <c r="O103" s="236"/>
      <c r="P103" s="236"/>
      <c r="Q103" s="236"/>
      <c r="R103" s="236"/>
      <c r="S103" s="236"/>
      <c r="T103" s="237"/>
      <c r="U103" s="236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213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20" t="str">
        <f>C103</f>
        <v>2x IP26b Konec obytné zóny</v>
      </c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">
      <c r="A104" s="218">
        <v>46</v>
      </c>
      <c r="B104" s="224" t="s">
        <v>242</v>
      </c>
      <c r="C104" s="272" t="s">
        <v>243</v>
      </c>
      <c r="D104" s="226" t="s">
        <v>194</v>
      </c>
      <c r="E104" s="230">
        <v>36.356299999999997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6">
        <v>0</v>
      </c>
      <c r="O104" s="236">
        <f>ROUND(E104*N104,2)</f>
        <v>0</v>
      </c>
      <c r="P104" s="236">
        <v>0</v>
      </c>
      <c r="Q104" s="236">
        <f>ROUND(E104*P104,2)</f>
        <v>0</v>
      </c>
      <c r="R104" s="236"/>
      <c r="S104" s="236"/>
      <c r="T104" s="237">
        <v>5.5E-2</v>
      </c>
      <c r="U104" s="236">
        <f>ROUND(E104*T104,2)</f>
        <v>2</v>
      </c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104</v>
      </c>
      <c r="AF104" s="217"/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">
      <c r="A105" s="218"/>
      <c r="B105" s="224"/>
      <c r="C105" s="273" t="s">
        <v>244</v>
      </c>
      <c r="D105" s="227"/>
      <c r="E105" s="231">
        <v>31.317399999999999</v>
      </c>
      <c r="F105" s="236"/>
      <c r="G105" s="236"/>
      <c r="H105" s="236"/>
      <c r="I105" s="236"/>
      <c r="J105" s="236"/>
      <c r="K105" s="236"/>
      <c r="L105" s="236"/>
      <c r="M105" s="236"/>
      <c r="N105" s="236"/>
      <c r="O105" s="236"/>
      <c r="P105" s="236"/>
      <c r="Q105" s="236"/>
      <c r="R105" s="236"/>
      <c r="S105" s="236"/>
      <c r="T105" s="237"/>
      <c r="U105" s="236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111</v>
      </c>
      <c r="AF105" s="217">
        <v>0</v>
      </c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">
      <c r="A106" s="218"/>
      <c r="B106" s="224"/>
      <c r="C106" s="273" t="s">
        <v>245</v>
      </c>
      <c r="D106" s="227"/>
      <c r="E106" s="231">
        <v>5.0388999999999999</v>
      </c>
      <c r="F106" s="236"/>
      <c r="G106" s="236"/>
      <c r="H106" s="236"/>
      <c r="I106" s="236"/>
      <c r="J106" s="236"/>
      <c r="K106" s="236"/>
      <c r="L106" s="236"/>
      <c r="M106" s="236"/>
      <c r="N106" s="236"/>
      <c r="O106" s="236"/>
      <c r="P106" s="236"/>
      <c r="Q106" s="236"/>
      <c r="R106" s="236"/>
      <c r="S106" s="236"/>
      <c r="T106" s="237"/>
      <c r="U106" s="236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111</v>
      </c>
      <c r="AF106" s="217">
        <v>0</v>
      </c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18">
        <v>47</v>
      </c>
      <c r="B107" s="224" t="s">
        <v>246</v>
      </c>
      <c r="C107" s="272" t="s">
        <v>247</v>
      </c>
      <c r="D107" s="226" t="s">
        <v>194</v>
      </c>
      <c r="E107" s="230">
        <v>7.65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6">
        <v>0.62887000000000004</v>
      </c>
      <c r="O107" s="236">
        <f>ROUND(E107*N107,2)</f>
        <v>4.8099999999999996</v>
      </c>
      <c r="P107" s="236">
        <v>0</v>
      </c>
      <c r="Q107" s="236">
        <f>ROUND(E107*P107,2)</f>
        <v>0</v>
      </c>
      <c r="R107" s="236"/>
      <c r="S107" s="236"/>
      <c r="T107" s="237">
        <v>1.4350000000000001</v>
      </c>
      <c r="U107" s="236">
        <f>ROUND(E107*T107,2)</f>
        <v>10.98</v>
      </c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104</v>
      </c>
      <c r="AF107" s="217"/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18">
        <v>48</v>
      </c>
      <c r="B108" s="224" t="s">
        <v>248</v>
      </c>
      <c r="C108" s="272" t="s">
        <v>249</v>
      </c>
      <c r="D108" s="226" t="s">
        <v>200</v>
      </c>
      <c r="E108" s="230">
        <v>2</v>
      </c>
      <c r="F108" s="235"/>
      <c r="G108" s="236">
        <f>ROUND(E108*F108,2)</f>
        <v>0</v>
      </c>
      <c r="H108" s="235"/>
      <c r="I108" s="236">
        <f>ROUND(E108*H108,2)</f>
        <v>0</v>
      </c>
      <c r="J108" s="235"/>
      <c r="K108" s="236">
        <f>ROUND(E108*J108,2)</f>
        <v>0</v>
      </c>
      <c r="L108" s="236">
        <v>21</v>
      </c>
      <c r="M108" s="236">
        <f>G108*(1+L108/100)</f>
        <v>0</v>
      </c>
      <c r="N108" s="236">
        <v>10.119300000000001</v>
      </c>
      <c r="O108" s="236">
        <f>ROUND(E108*N108,2)</f>
        <v>20.239999999999998</v>
      </c>
      <c r="P108" s="236">
        <v>0</v>
      </c>
      <c r="Q108" s="236">
        <f>ROUND(E108*P108,2)</f>
        <v>0</v>
      </c>
      <c r="R108" s="236"/>
      <c r="S108" s="236"/>
      <c r="T108" s="237">
        <v>21.120999999999999</v>
      </c>
      <c r="U108" s="236">
        <f>ROUND(E108*T108,2)</f>
        <v>42.24</v>
      </c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104</v>
      </c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x14ac:dyDescent="0.2">
      <c r="A109" s="219" t="s">
        <v>99</v>
      </c>
      <c r="B109" s="225" t="s">
        <v>67</v>
      </c>
      <c r="C109" s="274" t="s">
        <v>68</v>
      </c>
      <c r="D109" s="228"/>
      <c r="E109" s="232"/>
      <c r="F109" s="238"/>
      <c r="G109" s="238">
        <f>SUMIF(AE110:AE116,"&lt;&gt;NOR",G110:G116)</f>
        <v>0</v>
      </c>
      <c r="H109" s="238"/>
      <c r="I109" s="238">
        <f>SUM(I110:I116)</f>
        <v>0</v>
      </c>
      <c r="J109" s="238"/>
      <c r="K109" s="238">
        <f>SUM(K110:K116)</f>
        <v>0</v>
      </c>
      <c r="L109" s="238"/>
      <c r="M109" s="238">
        <f>SUM(M110:M116)</f>
        <v>0</v>
      </c>
      <c r="N109" s="238"/>
      <c r="O109" s="238">
        <f>SUM(O110:O116)</f>
        <v>0</v>
      </c>
      <c r="P109" s="238"/>
      <c r="Q109" s="238">
        <f>SUM(Q110:Q116)</f>
        <v>0</v>
      </c>
      <c r="R109" s="238"/>
      <c r="S109" s="238"/>
      <c r="T109" s="239"/>
      <c r="U109" s="238">
        <f>SUM(U110:U116)</f>
        <v>0.27</v>
      </c>
      <c r="AE109" t="s">
        <v>100</v>
      </c>
    </row>
    <row r="110" spans="1:60" outlineLevel="1" x14ac:dyDescent="0.2">
      <c r="A110" s="218">
        <v>49</v>
      </c>
      <c r="B110" s="224" t="s">
        <v>250</v>
      </c>
      <c r="C110" s="272" t="s">
        <v>251</v>
      </c>
      <c r="D110" s="226" t="s">
        <v>252</v>
      </c>
      <c r="E110" s="230">
        <v>27.2959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6">
        <v>0</v>
      </c>
      <c r="O110" s="236">
        <f>ROUND(E110*N110,2)</f>
        <v>0</v>
      </c>
      <c r="P110" s="236">
        <v>0</v>
      </c>
      <c r="Q110" s="236">
        <f>ROUND(E110*P110,2)</f>
        <v>0</v>
      </c>
      <c r="R110" s="236"/>
      <c r="S110" s="236"/>
      <c r="T110" s="237">
        <v>0.01</v>
      </c>
      <c r="U110" s="236">
        <f>ROUND(E110*T110,2)</f>
        <v>0.27</v>
      </c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104</v>
      </c>
      <c r="AF110" s="217"/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18"/>
      <c r="B111" s="224"/>
      <c r="C111" s="273" t="s">
        <v>253</v>
      </c>
      <c r="D111" s="227"/>
      <c r="E111" s="231">
        <v>6.0658000000000003</v>
      </c>
      <c r="F111" s="236"/>
      <c r="G111" s="236"/>
      <c r="H111" s="236"/>
      <c r="I111" s="236"/>
      <c r="J111" s="236"/>
      <c r="K111" s="236"/>
      <c r="L111" s="236"/>
      <c r="M111" s="236"/>
      <c r="N111" s="236"/>
      <c r="O111" s="236"/>
      <c r="P111" s="236"/>
      <c r="Q111" s="236"/>
      <c r="R111" s="236"/>
      <c r="S111" s="236"/>
      <c r="T111" s="237"/>
      <c r="U111" s="236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111</v>
      </c>
      <c r="AF111" s="217">
        <v>0</v>
      </c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18"/>
      <c r="B112" s="224"/>
      <c r="C112" s="273" t="s">
        <v>254</v>
      </c>
      <c r="D112" s="227"/>
      <c r="E112" s="231">
        <v>21.2301</v>
      </c>
      <c r="F112" s="236"/>
      <c r="G112" s="236"/>
      <c r="H112" s="236"/>
      <c r="I112" s="236"/>
      <c r="J112" s="236"/>
      <c r="K112" s="236"/>
      <c r="L112" s="236"/>
      <c r="M112" s="236"/>
      <c r="N112" s="236"/>
      <c r="O112" s="236"/>
      <c r="P112" s="236"/>
      <c r="Q112" s="236"/>
      <c r="R112" s="236"/>
      <c r="S112" s="236"/>
      <c r="T112" s="237"/>
      <c r="U112" s="236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111</v>
      </c>
      <c r="AF112" s="217">
        <v>0</v>
      </c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18">
        <v>50</v>
      </c>
      <c r="B113" s="224" t="s">
        <v>255</v>
      </c>
      <c r="C113" s="272" t="s">
        <v>256</v>
      </c>
      <c r="D113" s="226" t="s">
        <v>252</v>
      </c>
      <c r="E113" s="230">
        <v>245.66309999999999</v>
      </c>
      <c r="F113" s="235"/>
      <c r="G113" s="236">
        <f>ROUND(E113*F113,2)</f>
        <v>0</v>
      </c>
      <c r="H113" s="235"/>
      <c r="I113" s="236">
        <f>ROUND(E113*H113,2)</f>
        <v>0</v>
      </c>
      <c r="J113" s="235"/>
      <c r="K113" s="236">
        <f>ROUND(E113*J113,2)</f>
        <v>0</v>
      </c>
      <c r="L113" s="236">
        <v>21</v>
      </c>
      <c r="M113" s="236">
        <f>G113*(1+L113/100)</f>
        <v>0</v>
      </c>
      <c r="N113" s="236">
        <v>0</v>
      </c>
      <c r="O113" s="236">
        <f>ROUND(E113*N113,2)</f>
        <v>0</v>
      </c>
      <c r="P113" s="236">
        <v>0</v>
      </c>
      <c r="Q113" s="236">
        <f>ROUND(E113*P113,2)</f>
        <v>0</v>
      </c>
      <c r="R113" s="236"/>
      <c r="S113" s="236"/>
      <c r="T113" s="237">
        <v>0</v>
      </c>
      <c r="U113" s="236">
        <f>ROUND(E113*T113,2)</f>
        <v>0</v>
      </c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104</v>
      </c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18"/>
      <c r="B114" s="224"/>
      <c r="C114" s="273" t="s">
        <v>257</v>
      </c>
      <c r="D114" s="227"/>
      <c r="E114" s="231">
        <v>245.66309999999999</v>
      </c>
      <c r="F114" s="236"/>
      <c r="G114" s="236"/>
      <c r="H114" s="236"/>
      <c r="I114" s="236"/>
      <c r="J114" s="236"/>
      <c r="K114" s="236"/>
      <c r="L114" s="236"/>
      <c r="M114" s="236"/>
      <c r="N114" s="236"/>
      <c r="O114" s="236"/>
      <c r="P114" s="236"/>
      <c r="Q114" s="236"/>
      <c r="R114" s="236"/>
      <c r="S114" s="236"/>
      <c r="T114" s="237"/>
      <c r="U114" s="236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111</v>
      </c>
      <c r="AF114" s="217">
        <v>0</v>
      </c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">
      <c r="A115" s="218">
        <v>51</v>
      </c>
      <c r="B115" s="224" t="s">
        <v>258</v>
      </c>
      <c r="C115" s="272" t="s">
        <v>259</v>
      </c>
      <c r="D115" s="226" t="s">
        <v>252</v>
      </c>
      <c r="E115" s="230">
        <v>6.0658000000000003</v>
      </c>
      <c r="F115" s="235"/>
      <c r="G115" s="236">
        <f>ROUND(E115*F115,2)</f>
        <v>0</v>
      </c>
      <c r="H115" s="235"/>
      <c r="I115" s="236">
        <f>ROUND(E115*H115,2)</f>
        <v>0</v>
      </c>
      <c r="J115" s="235"/>
      <c r="K115" s="236">
        <f>ROUND(E115*J115,2)</f>
        <v>0</v>
      </c>
      <c r="L115" s="236">
        <v>21</v>
      </c>
      <c r="M115" s="236">
        <f>G115*(1+L115/100)</f>
        <v>0</v>
      </c>
      <c r="N115" s="236">
        <v>0</v>
      </c>
      <c r="O115" s="236">
        <f>ROUND(E115*N115,2)</f>
        <v>0</v>
      </c>
      <c r="P115" s="236">
        <v>0</v>
      </c>
      <c r="Q115" s="236">
        <f>ROUND(E115*P115,2)</f>
        <v>0</v>
      </c>
      <c r="R115" s="236"/>
      <c r="S115" s="236"/>
      <c r="T115" s="237">
        <v>0</v>
      </c>
      <c r="U115" s="236">
        <f>ROUND(E115*T115,2)</f>
        <v>0</v>
      </c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104</v>
      </c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">
      <c r="A116" s="218"/>
      <c r="B116" s="224"/>
      <c r="C116" s="273" t="s">
        <v>260</v>
      </c>
      <c r="D116" s="227"/>
      <c r="E116" s="231">
        <v>6.0658000000000003</v>
      </c>
      <c r="F116" s="236"/>
      <c r="G116" s="236"/>
      <c r="H116" s="236"/>
      <c r="I116" s="236"/>
      <c r="J116" s="236"/>
      <c r="K116" s="236"/>
      <c r="L116" s="236"/>
      <c r="M116" s="236"/>
      <c r="N116" s="236"/>
      <c r="O116" s="236"/>
      <c r="P116" s="236"/>
      <c r="Q116" s="236"/>
      <c r="R116" s="236"/>
      <c r="S116" s="236"/>
      <c r="T116" s="237"/>
      <c r="U116" s="236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111</v>
      </c>
      <c r="AF116" s="217">
        <v>0</v>
      </c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x14ac:dyDescent="0.2">
      <c r="A117" s="219" t="s">
        <v>99</v>
      </c>
      <c r="B117" s="225" t="s">
        <v>69</v>
      </c>
      <c r="C117" s="274" t="s">
        <v>70</v>
      </c>
      <c r="D117" s="228"/>
      <c r="E117" s="232"/>
      <c r="F117" s="238"/>
      <c r="G117" s="238">
        <f>SUMIF(AE118:AE122,"&lt;&gt;NOR",G118:G122)</f>
        <v>0</v>
      </c>
      <c r="H117" s="238"/>
      <c r="I117" s="238">
        <f>SUM(I118:I122)</f>
        <v>0</v>
      </c>
      <c r="J117" s="238"/>
      <c r="K117" s="238">
        <f>SUM(K118:K122)</f>
        <v>0</v>
      </c>
      <c r="L117" s="238"/>
      <c r="M117" s="238">
        <f>SUM(M118:M122)</f>
        <v>0</v>
      </c>
      <c r="N117" s="238"/>
      <c r="O117" s="238">
        <f>SUM(O118:O122)</f>
        <v>0</v>
      </c>
      <c r="P117" s="238"/>
      <c r="Q117" s="238">
        <f>SUM(Q118:Q122)</f>
        <v>0</v>
      </c>
      <c r="R117" s="238"/>
      <c r="S117" s="238"/>
      <c r="T117" s="239"/>
      <c r="U117" s="238">
        <f>SUM(U118:U122)</f>
        <v>40.229999999999997</v>
      </c>
      <c r="AE117" t="s">
        <v>100</v>
      </c>
    </row>
    <row r="118" spans="1:60" outlineLevel="1" x14ac:dyDescent="0.2">
      <c r="A118" s="218">
        <v>52</v>
      </c>
      <c r="B118" s="224" t="s">
        <v>261</v>
      </c>
      <c r="C118" s="272" t="s">
        <v>262</v>
      </c>
      <c r="D118" s="226" t="s">
        <v>252</v>
      </c>
      <c r="E118" s="230">
        <v>2514.6316000000002</v>
      </c>
      <c r="F118" s="235"/>
      <c r="G118" s="236">
        <f>ROUND(E118*F118,2)</f>
        <v>0</v>
      </c>
      <c r="H118" s="235"/>
      <c r="I118" s="236">
        <f>ROUND(E118*H118,2)</f>
        <v>0</v>
      </c>
      <c r="J118" s="235"/>
      <c r="K118" s="236">
        <f>ROUND(E118*J118,2)</f>
        <v>0</v>
      </c>
      <c r="L118" s="236">
        <v>21</v>
      </c>
      <c r="M118" s="236">
        <f>G118*(1+L118/100)</f>
        <v>0</v>
      </c>
      <c r="N118" s="236">
        <v>0</v>
      </c>
      <c r="O118" s="236">
        <f>ROUND(E118*N118,2)</f>
        <v>0</v>
      </c>
      <c r="P118" s="236">
        <v>0</v>
      </c>
      <c r="Q118" s="236">
        <f>ROUND(E118*P118,2)</f>
        <v>0</v>
      </c>
      <c r="R118" s="236"/>
      <c r="S118" s="236"/>
      <c r="T118" s="237">
        <v>1.6E-2</v>
      </c>
      <c r="U118" s="236">
        <f>ROUND(E118*T118,2)</f>
        <v>40.229999999999997</v>
      </c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 t="s">
        <v>104</v>
      </c>
      <c r="AF118" s="217"/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">
      <c r="A119" s="218"/>
      <c r="B119" s="224"/>
      <c r="C119" s="273" t="s">
        <v>263</v>
      </c>
      <c r="D119" s="227"/>
      <c r="E119" s="231">
        <v>6.6E-3</v>
      </c>
      <c r="F119" s="236"/>
      <c r="G119" s="236"/>
      <c r="H119" s="236"/>
      <c r="I119" s="236"/>
      <c r="J119" s="236"/>
      <c r="K119" s="236"/>
      <c r="L119" s="236"/>
      <c r="M119" s="236"/>
      <c r="N119" s="236"/>
      <c r="O119" s="236"/>
      <c r="P119" s="236"/>
      <c r="Q119" s="236"/>
      <c r="R119" s="236"/>
      <c r="S119" s="236"/>
      <c r="T119" s="237"/>
      <c r="U119" s="236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111</v>
      </c>
      <c r="AF119" s="217">
        <v>0</v>
      </c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18"/>
      <c r="B120" s="224"/>
      <c r="C120" s="273" t="s">
        <v>264</v>
      </c>
      <c r="D120" s="227"/>
      <c r="E120" s="231">
        <v>2250.1788000000001</v>
      </c>
      <c r="F120" s="236"/>
      <c r="G120" s="236"/>
      <c r="H120" s="236"/>
      <c r="I120" s="236"/>
      <c r="J120" s="236"/>
      <c r="K120" s="236"/>
      <c r="L120" s="236"/>
      <c r="M120" s="236"/>
      <c r="N120" s="236"/>
      <c r="O120" s="236"/>
      <c r="P120" s="236"/>
      <c r="Q120" s="236"/>
      <c r="R120" s="236"/>
      <c r="S120" s="236"/>
      <c r="T120" s="237"/>
      <c r="U120" s="236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111</v>
      </c>
      <c r="AF120" s="217">
        <v>0</v>
      </c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1" x14ac:dyDescent="0.2">
      <c r="A121" s="218"/>
      <c r="B121" s="224"/>
      <c r="C121" s="273" t="s">
        <v>265</v>
      </c>
      <c r="D121" s="227"/>
      <c r="E121" s="231">
        <v>1.5354000000000001</v>
      </c>
      <c r="F121" s="236"/>
      <c r="G121" s="236"/>
      <c r="H121" s="236"/>
      <c r="I121" s="236"/>
      <c r="J121" s="236"/>
      <c r="K121" s="236"/>
      <c r="L121" s="236"/>
      <c r="M121" s="236"/>
      <c r="N121" s="236"/>
      <c r="O121" s="236"/>
      <c r="P121" s="236"/>
      <c r="Q121" s="236"/>
      <c r="R121" s="236"/>
      <c r="S121" s="236"/>
      <c r="T121" s="237"/>
      <c r="U121" s="236"/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 t="s">
        <v>111</v>
      </c>
      <c r="AF121" s="217">
        <v>0</v>
      </c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">
      <c r="A122" s="251"/>
      <c r="B122" s="252"/>
      <c r="C122" s="276" t="s">
        <v>266</v>
      </c>
      <c r="D122" s="253"/>
      <c r="E122" s="254">
        <v>262.91079999999999</v>
      </c>
      <c r="F122" s="255"/>
      <c r="G122" s="255"/>
      <c r="H122" s="255"/>
      <c r="I122" s="255"/>
      <c r="J122" s="255"/>
      <c r="K122" s="255"/>
      <c r="L122" s="255"/>
      <c r="M122" s="255"/>
      <c r="N122" s="255"/>
      <c r="O122" s="255"/>
      <c r="P122" s="255"/>
      <c r="Q122" s="255"/>
      <c r="R122" s="255"/>
      <c r="S122" s="255"/>
      <c r="T122" s="256"/>
      <c r="U122" s="255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 t="s">
        <v>111</v>
      </c>
      <c r="AF122" s="217">
        <v>0</v>
      </c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x14ac:dyDescent="0.2">
      <c r="A123" s="6"/>
      <c r="B123" s="7" t="s">
        <v>133</v>
      </c>
      <c r="C123" s="277" t="s">
        <v>133</v>
      </c>
      <c r="D123" s="9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AC123">
        <v>15</v>
      </c>
      <c r="AD123">
        <v>21</v>
      </c>
    </row>
    <row r="124" spans="1:60" x14ac:dyDescent="0.2">
      <c r="A124" s="257"/>
      <c r="B124" s="258">
        <v>26</v>
      </c>
      <c r="C124" s="278" t="s">
        <v>133</v>
      </c>
      <c r="D124" s="259"/>
      <c r="E124" s="260"/>
      <c r="F124" s="260"/>
      <c r="G124" s="271">
        <f>G8+G43+G79+G82+G109+G117</f>
        <v>0</v>
      </c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AC124">
        <f>SUMIF(L7:L122,AC123,G7:G122)</f>
        <v>0</v>
      </c>
      <c r="AD124">
        <f>SUMIF(L7:L122,AD123,G7:G122)</f>
        <v>0</v>
      </c>
      <c r="AE124" t="s">
        <v>267</v>
      </c>
    </row>
    <row r="125" spans="1:60" x14ac:dyDescent="0.2">
      <c r="A125" s="6"/>
      <c r="B125" s="7" t="s">
        <v>133</v>
      </c>
      <c r="C125" s="277" t="s">
        <v>133</v>
      </c>
      <c r="D125" s="9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6"/>
      <c r="B126" s="7" t="s">
        <v>133</v>
      </c>
      <c r="C126" s="277" t="s">
        <v>133</v>
      </c>
      <c r="D126" s="9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261">
        <v>33</v>
      </c>
      <c r="B127" s="261"/>
      <c r="C127" s="279"/>
      <c r="D127" s="9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A128" s="262"/>
      <c r="B128" s="263"/>
      <c r="C128" s="280"/>
      <c r="D128" s="263"/>
      <c r="E128" s="263"/>
      <c r="F128" s="263"/>
      <c r="G128" s="264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AE128" t="s">
        <v>268</v>
      </c>
    </row>
    <row r="129" spans="1:31" x14ac:dyDescent="0.2">
      <c r="A129" s="265"/>
      <c r="B129" s="266"/>
      <c r="C129" s="281"/>
      <c r="D129" s="266"/>
      <c r="E129" s="266"/>
      <c r="F129" s="266"/>
      <c r="G129" s="267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265"/>
      <c r="B130" s="266"/>
      <c r="C130" s="281"/>
      <c r="D130" s="266"/>
      <c r="E130" s="266"/>
      <c r="F130" s="266"/>
      <c r="G130" s="267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65"/>
      <c r="B131" s="266"/>
      <c r="C131" s="281"/>
      <c r="D131" s="266"/>
      <c r="E131" s="266"/>
      <c r="F131" s="266"/>
      <c r="G131" s="267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268"/>
      <c r="B132" s="269"/>
      <c r="C132" s="282"/>
      <c r="D132" s="269"/>
      <c r="E132" s="269"/>
      <c r="F132" s="269"/>
      <c r="G132" s="270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A133" s="6"/>
      <c r="B133" s="7" t="s">
        <v>133</v>
      </c>
      <c r="C133" s="277" t="s">
        <v>133</v>
      </c>
      <c r="D133" s="9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">
      <c r="C134" s="283"/>
      <c r="D134" s="198"/>
      <c r="AE134" t="s">
        <v>269</v>
      </c>
    </row>
    <row r="135" spans="1:31" x14ac:dyDescent="0.2">
      <c r="D135" s="198"/>
    </row>
    <row r="136" spans="1:31" x14ac:dyDescent="0.2">
      <c r="D136" s="198"/>
    </row>
    <row r="137" spans="1:31" x14ac:dyDescent="0.2">
      <c r="D137" s="198"/>
    </row>
    <row r="138" spans="1:31" x14ac:dyDescent="0.2">
      <c r="D138" s="198"/>
    </row>
    <row r="139" spans="1:31" x14ac:dyDescent="0.2">
      <c r="D139" s="198"/>
    </row>
    <row r="140" spans="1:31" x14ac:dyDescent="0.2">
      <c r="D140" s="198"/>
    </row>
    <row r="141" spans="1:31" x14ac:dyDescent="0.2">
      <c r="D141" s="198"/>
    </row>
    <row r="142" spans="1:31" x14ac:dyDescent="0.2">
      <c r="D142" s="198"/>
    </row>
    <row r="143" spans="1:31" x14ac:dyDescent="0.2">
      <c r="D143" s="198"/>
    </row>
    <row r="144" spans="1:31" x14ac:dyDescent="0.2">
      <c r="D144" s="198"/>
    </row>
    <row r="145" spans="4:4" x14ac:dyDescent="0.2">
      <c r="D145" s="198"/>
    </row>
    <row r="146" spans="4:4" x14ac:dyDescent="0.2">
      <c r="D146" s="198"/>
    </row>
    <row r="147" spans="4:4" x14ac:dyDescent="0.2">
      <c r="D147" s="198"/>
    </row>
    <row r="148" spans="4:4" x14ac:dyDescent="0.2">
      <c r="D148" s="198"/>
    </row>
    <row r="149" spans="4:4" x14ac:dyDescent="0.2">
      <c r="D149" s="198"/>
    </row>
    <row r="150" spans="4:4" x14ac:dyDescent="0.2">
      <c r="D150" s="198"/>
    </row>
    <row r="151" spans="4:4" x14ac:dyDescent="0.2">
      <c r="D151" s="198"/>
    </row>
    <row r="152" spans="4:4" x14ac:dyDescent="0.2">
      <c r="D152" s="198"/>
    </row>
    <row r="153" spans="4:4" x14ac:dyDescent="0.2">
      <c r="D153" s="198"/>
    </row>
    <row r="154" spans="4:4" x14ac:dyDescent="0.2">
      <c r="D154" s="198"/>
    </row>
    <row r="155" spans="4:4" x14ac:dyDescent="0.2">
      <c r="D155" s="198"/>
    </row>
    <row r="156" spans="4:4" x14ac:dyDescent="0.2">
      <c r="D156" s="198"/>
    </row>
    <row r="157" spans="4:4" x14ac:dyDescent="0.2">
      <c r="D157" s="198"/>
    </row>
    <row r="158" spans="4:4" x14ac:dyDescent="0.2">
      <c r="D158" s="198"/>
    </row>
    <row r="159" spans="4:4" x14ac:dyDescent="0.2">
      <c r="D159" s="198"/>
    </row>
    <row r="160" spans="4:4" x14ac:dyDescent="0.2">
      <c r="D160" s="198"/>
    </row>
    <row r="161" spans="4:4" x14ac:dyDescent="0.2">
      <c r="D161" s="198"/>
    </row>
    <row r="162" spans="4:4" x14ac:dyDescent="0.2">
      <c r="D162" s="198"/>
    </row>
    <row r="163" spans="4:4" x14ac:dyDescent="0.2">
      <c r="D163" s="198"/>
    </row>
    <row r="164" spans="4:4" x14ac:dyDescent="0.2">
      <c r="D164" s="198"/>
    </row>
    <row r="165" spans="4:4" x14ac:dyDescent="0.2">
      <c r="D165" s="198"/>
    </row>
    <row r="166" spans="4:4" x14ac:dyDescent="0.2">
      <c r="D166" s="198"/>
    </row>
    <row r="167" spans="4:4" x14ac:dyDescent="0.2">
      <c r="D167" s="198"/>
    </row>
    <row r="168" spans="4:4" x14ac:dyDescent="0.2">
      <c r="D168" s="198"/>
    </row>
    <row r="169" spans="4:4" x14ac:dyDescent="0.2">
      <c r="D169" s="198"/>
    </row>
    <row r="170" spans="4:4" x14ac:dyDescent="0.2">
      <c r="D170" s="198"/>
    </row>
    <row r="171" spans="4:4" x14ac:dyDescent="0.2">
      <c r="D171" s="198"/>
    </row>
    <row r="172" spans="4:4" x14ac:dyDescent="0.2">
      <c r="D172" s="198"/>
    </row>
    <row r="173" spans="4:4" x14ac:dyDescent="0.2">
      <c r="D173" s="198"/>
    </row>
    <row r="174" spans="4:4" x14ac:dyDescent="0.2">
      <c r="D174" s="198"/>
    </row>
    <row r="175" spans="4:4" x14ac:dyDescent="0.2">
      <c r="D175" s="198"/>
    </row>
    <row r="176" spans="4:4" x14ac:dyDescent="0.2">
      <c r="D176" s="198"/>
    </row>
    <row r="177" spans="4:4" x14ac:dyDescent="0.2">
      <c r="D177" s="198"/>
    </row>
    <row r="178" spans="4:4" x14ac:dyDescent="0.2">
      <c r="D178" s="198"/>
    </row>
    <row r="179" spans="4:4" x14ac:dyDescent="0.2">
      <c r="D179" s="198"/>
    </row>
    <row r="180" spans="4:4" x14ac:dyDescent="0.2">
      <c r="D180" s="198"/>
    </row>
    <row r="181" spans="4:4" x14ac:dyDescent="0.2">
      <c r="D181" s="198"/>
    </row>
    <row r="182" spans="4:4" x14ac:dyDescent="0.2">
      <c r="D182" s="198"/>
    </row>
    <row r="183" spans="4:4" x14ac:dyDescent="0.2">
      <c r="D183" s="198"/>
    </row>
    <row r="184" spans="4:4" x14ac:dyDescent="0.2">
      <c r="D184" s="198"/>
    </row>
    <row r="185" spans="4:4" x14ac:dyDescent="0.2">
      <c r="D185" s="198"/>
    </row>
    <row r="186" spans="4:4" x14ac:dyDescent="0.2">
      <c r="D186" s="198"/>
    </row>
    <row r="187" spans="4:4" x14ac:dyDescent="0.2">
      <c r="D187" s="198"/>
    </row>
    <row r="188" spans="4:4" x14ac:dyDescent="0.2">
      <c r="D188" s="198"/>
    </row>
    <row r="189" spans="4:4" x14ac:dyDescent="0.2">
      <c r="D189" s="198"/>
    </row>
    <row r="190" spans="4:4" x14ac:dyDescent="0.2">
      <c r="D190" s="198"/>
    </row>
    <row r="191" spans="4:4" x14ac:dyDescent="0.2">
      <c r="D191" s="198"/>
    </row>
    <row r="192" spans="4:4" x14ac:dyDescent="0.2">
      <c r="D192" s="198"/>
    </row>
    <row r="193" spans="4:4" x14ac:dyDescent="0.2">
      <c r="D193" s="198"/>
    </row>
    <row r="194" spans="4:4" x14ac:dyDescent="0.2">
      <c r="D194" s="198"/>
    </row>
    <row r="195" spans="4:4" x14ac:dyDescent="0.2">
      <c r="D195" s="198"/>
    </row>
    <row r="196" spans="4:4" x14ac:dyDescent="0.2">
      <c r="D196" s="198"/>
    </row>
    <row r="197" spans="4:4" x14ac:dyDescent="0.2">
      <c r="D197" s="198"/>
    </row>
    <row r="198" spans="4:4" x14ac:dyDescent="0.2">
      <c r="D198" s="198"/>
    </row>
    <row r="199" spans="4:4" x14ac:dyDescent="0.2">
      <c r="D199" s="198"/>
    </row>
    <row r="200" spans="4:4" x14ac:dyDescent="0.2">
      <c r="D200" s="198"/>
    </row>
    <row r="201" spans="4:4" x14ac:dyDescent="0.2">
      <c r="D201" s="198"/>
    </row>
    <row r="202" spans="4:4" x14ac:dyDescent="0.2">
      <c r="D202" s="198"/>
    </row>
    <row r="203" spans="4:4" x14ac:dyDescent="0.2">
      <c r="D203" s="198"/>
    </row>
    <row r="204" spans="4:4" x14ac:dyDescent="0.2">
      <c r="D204" s="198"/>
    </row>
    <row r="205" spans="4:4" x14ac:dyDescent="0.2">
      <c r="D205" s="198"/>
    </row>
    <row r="206" spans="4:4" x14ac:dyDescent="0.2">
      <c r="D206" s="198"/>
    </row>
    <row r="207" spans="4:4" x14ac:dyDescent="0.2">
      <c r="D207" s="198"/>
    </row>
    <row r="208" spans="4:4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9">
    <mergeCell ref="C103:G103"/>
    <mergeCell ref="A127:C127"/>
    <mergeCell ref="A128:G132"/>
    <mergeCell ref="A1:G1"/>
    <mergeCell ref="C2:G2"/>
    <mergeCell ref="C3:G3"/>
    <mergeCell ref="C4:G4"/>
    <mergeCell ref="C84:G84"/>
    <mergeCell ref="C102:G102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George von On</cp:lastModifiedBy>
  <cp:lastPrinted>2014-02-28T09:52:57Z</cp:lastPrinted>
  <dcterms:created xsi:type="dcterms:W3CDTF">2009-04-08T07:15:50Z</dcterms:created>
  <dcterms:modified xsi:type="dcterms:W3CDTF">2015-05-25T08:45:02Z</dcterms:modified>
</cp:coreProperties>
</file>